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CF5D5266-EABF-4820-B7AD-2693822AE6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7" i="5" l="1"/>
  <c r="BX15" i="5" l="1"/>
  <c r="BX16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1" i="5"/>
  <c r="BX32" i="5"/>
  <c r="BX33" i="5"/>
  <c r="BX34" i="5"/>
  <c r="BX35" i="5"/>
  <c r="BX36" i="5"/>
  <c r="BX38" i="5"/>
  <c r="BX39" i="5"/>
  <c r="BX40" i="5"/>
  <c r="BX41" i="5"/>
  <c r="BX42" i="5"/>
  <c r="BX43" i="5"/>
  <c r="BX44" i="5"/>
  <c r="BX45" i="5"/>
  <c r="BX46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14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14" i="5"/>
  <c r="BL14" i="5"/>
  <c r="BP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14" i="5"/>
  <c r="AV15" i="5"/>
  <c r="AV16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14" i="5"/>
  <c r="AM30" i="5" l="1"/>
  <c r="BX30" i="5" s="1"/>
  <c r="AL30" i="5"/>
  <c r="BT40" i="5"/>
  <c r="BS32" i="5"/>
  <c r="BT45" i="5"/>
  <c r="BT37" i="5"/>
  <c r="BX37" i="5" s="1"/>
  <c r="BT29" i="5"/>
  <c r="BT21" i="5"/>
  <c r="BT18" i="5"/>
  <c r="BS41" i="5"/>
  <c r="BT33" i="5"/>
  <c r="BT25" i="5"/>
  <c r="BS17" i="5"/>
  <c r="BS24" i="5"/>
  <c r="BS19" i="5"/>
  <c r="BS16" i="5"/>
  <c r="BS33" i="5"/>
  <c r="BS25" i="5"/>
  <c r="BS18" i="5"/>
  <c r="BT35" i="5"/>
  <c r="BT27" i="5"/>
  <c r="BT19" i="5"/>
  <c r="BS29" i="5"/>
  <c r="BS21" i="5"/>
  <c r="BS40" i="5"/>
  <c r="BS44" i="5"/>
  <c r="BT36" i="5"/>
  <c r="BT28" i="5"/>
  <c r="BT20" i="5"/>
  <c r="BT44" i="5"/>
  <c r="BS35" i="5"/>
  <c r="BS23" i="5"/>
  <c r="BT43" i="5"/>
  <c r="BS27" i="5"/>
  <c r="BS39" i="5"/>
  <c r="BS42" i="5"/>
  <c r="BT42" i="5"/>
  <c r="BT30" i="5"/>
  <c r="BT22" i="5"/>
  <c r="BT15" i="5"/>
  <c r="BS34" i="5"/>
  <c r="BS26" i="5"/>
  <c r="BS14" i="5"/>
  <c r="BS31" i="5"/>
  <c r="BS46" i="5"/>
  <c r="BS38" i="5"/>
  <c r="BS37" i="5"/>
  <c r="BS30" i="5"/>
  <c r="BT41" i="5"/>
  <c r="BT34" i="5"/>
  <c r="BT26" i="5"/>
  <c r="BS43" i="5"/>
  <c r="BS36" i="5"/>
  <c r="BS28" i="5"/>
  <c r="BS20" i="5"/>
  <c r="BS45" i="5"/>
  <c r="BS15" i="5"/>
  <c r="BT14" i="5"/>
  <c r="BX14" i="5" s="1"/>
  <c r="BT39" i="5"/>
  <c r="BT32" i="5"/>
  <c r="BT24" i="5"/>
  <c r="BT17" i="5"/>
  <c r="BX17" i="5" s="1"/>
  <c r="BT46" i="5"/>
  <c r="BT38" i="5"/>
  <c r="BT31" i="5"/>
  <c r="BT23" i="5"/>
  <c r="BT16" i="5"/>
  <c r="BS22" i="5"/>
</calcChain>
</file>

<file path=xl/sharedStrings.xml><?xml version="1.0" encoding="utf-8"?>
<sst xmlns="http://schemas.openxmlformats.org/spreadsheetml/2006/main" count="965" uniqueCount="210">
  <si>
    <t>Nom</t>
  </si>
  <si>
    <t>Prénoms</t>
  </si>
  <si>
    <t>Date de naissance</t>
  </si>
  <si>
    <t>Lieu de naissance</t>
  </si>
  <si>
    <t>Sexe</t>
  </si>
  <si>
    <t>Nationalité</t>
  </si>
  <si>
    <t>UFR</t>
  </si>
  <si>
    <t>Décision de fin d'année</t>
  </si>
  <si>
    <t>IP</t>
  </si>
  <si>
    <t>NCE</t>
  </si>
  <si>
    <t>MENTION</t>
  </si>
  <si>
    <t>PARCOURS</t>
  </si>
  <si>
    <t>Session</t>
  </si>
  <si>
    <t>Université Félix Houphouet Boigny</t>
  </si>
  <si>
    <t>NIVEAU</t>
  </si>
  <si>
    <t>Moyenne</t>
  </si>
  <si>
    <t>Année d'obtention</t>
  </si>
  <si>
    <t>ANNEE UNIVERSITAIRE</t>
  </si>
  <si>
    <t>N° d'ordre</t>
  </si>
  <si>
    <t>Total Crédits</t>
  </si>
  <si>
    <t>SEMESTRE 1</t>
  </si>
  <si>
    <t>SEMESTRE 2</t>
  </si>
  <si>
    <t>Credits</t>
  </si>
  <si>
    <t>Décision</t>
  </si>
  <si>
    <t>Moy_Sem</t>
  </si>
  <si>
    <t>Résultats semestriels</t>
  </si>
  <si>
    <t>RESULTATS ANNUELS</t>
  </si>
  <si>
    <t>SCIENCES DE LA TERRE</t>
  </si>
  <si>
    <t>GAGNOA</t>
  </si>
  <si>
    <t>Ivoirienne</t>
  </si>
  <si>
    <t>TREICHVILLE</t>
  </si>
  <si>
    <t>ADJAME</t>
  </si>
  <si>
    <t>KOUASSI</t>
  </si>
  <si>
    <t>OUATTARA</t>
  </si>
  <si>
    <t>YOPOUGON</t>
  </si>
  <si>
    <t>YAO</t>
  </si>
  <si>
    <t>M</t>
  </si>
  <si>
    <t>F</t>
  </si>
  <si>
    <t>UE 2: (HYD2101 HYDROLOGIE ET
HYDROGEOLOGIE)</t>
  </si>
  <si>
    <t>UE 1: (GST2101 GEOLOGIE STRUCTURALE)</t>
  </si>
  <si>
    <t>UE 7: (GEE2101 GEO-ENVIRONNEMENT)</t>
  </si>
  <si>
    <t>UE 6: (ECT2101 ECOLE DE
TERRAIN)</t>
  </si>
  <si>
    <t>UE 3: (PEG2101 PEDOLOGIE ET GEOTECHNIQUE)</t>
  </si>
  <si>
    <t>UE 5: (GDB2101 GEODYNAMIQUE DES BASSINS)</t>
  </si>
  <si>
    <t>UE 4: (GMG2101 GEOMATERIAUX ET GEOPHYSIQUE)</t>
  </si>
  <si>
    <t>UE 8: (POA2142 POLLUTION ET
ASSAINISSEMENT)</t>
  </si>
  <si>
    <t>UE 9: (EVS2142 ENVIRONNEMENT ET SANTE)</t>
  </si>
  <si>
    <t>UE 10: (HYQ2142 HYDROGEOLOGIE
QUANTITATIVE)</t>
  </si>
  <si>
    <t>UE 12: (GEE2142 GEOCHIMIE
ENVIRONNEMENTALE)</t>
  </si>
  <si>
    <t>UE 13: (GEO2142 GEOMATIQUE)</t>
  </si>
  <si>
    <t>UE 14: (DEE2142 ECONOMIE DE
L’EAU ET DE L’ENVIRONNEMENT)</t>
  </si>
  <si>
    <r>
      <t xml:space="preserve">UE 11: (AEP2142 ALIMENTATION EN EAU
POTABLE ET </t>
    </r>
    <r>
      <rPr>
        <b/>
        <sz val="11"/>
        <rFont val="Arial Narrow"/>
        <family val="2"/>
      </rPr>
      <t>AMENAGEMENT HYDRAULIQUE)</t>
    </r>
  </si>
  <si>
    <t>Master 1</t>
  </si>
  <si>
    <t>2023-2024</t>
  </si>
  <si>
    <t>ABDOUL</t>
  </si>
  <si>
    <t>KADIR YACOUBOU SOULEYMANE</t>
  </si>
  <si>
    <t>ADJA0405030001</t>
  </si>
  <si>
    <t>CI0119388765</t>
  </si>
  <si>
    <t>ADJIDAN</t>
  </si>
  <si>
    <t>AGBASSI DJOMAN LOUISE GRACE</t>
  </si>
  <si>
    <t>ABOBO-DOUME</t>
  </si>
  <si>
    <t>AKAZ0709010001</t>
  </si>
  <si>
    <t>CI0121412917</t>
  </si>
  <si>
    <t>AKA</t>
  </si>
  <si>
    <t>ZEHI JULES LEVY</t>
  </si>
  <si>
    <t>DIVO</t>
  </si>
  <si>
    <t>AKEK1504020001</t>
  </si>
  <si>
    <t>CI0120383842</t>
  </si>
  <si>
    <t>AKE</t>
  </si>
  <si>
    <t>KAKEYE JEAN CEDRICK</t>
  </si>
  <si>
    <t>AKOUPE-ZEUDJI</t>
  </si>
  <si>
    <t>AKOA0107000001</t>
  </si>
  <si>
    <t>CI0119387165</t>
  </si>
  <si>
    <t>AKOSSI</t>
  </si>
  <si>
    <t>AGOUA NADIA ALEXISE</t>
  </si>
  <si>
    <t>ALLK0812960001</t>
  </si>
  <si>
    <t>CI0119386469</t>
  </si>
  <si>
    <t>ALLAY</t>
  </si>
  <si>
    <t>KOUTOU MICHEL SCHADRAC</t>
  </si>
  <si>
    <t>BONOUA</t>
  </si>
  <si>
    <t>AMAI2004980002</t>
  </si>
  <si>
    <t>CI0120387270</t>
  </si>
  <si>
    <t>AMANI</t>
  </si>
  <si>
    <t>ISRAEL KOUASSI DESN’ZI</t>
  </si>
  <si>
    <t>ABOBO</t>
  </si>
  <si>
    <t>AMANY</t>
  </si>
  <si>
    <t>N'DRI MEDARD CYRIAC</t>
  </si>
  <si>
    <t>BLEM2106030001</t>
  </si>
  <si>
    <t>CI0121391083</t>
  </si>
  <si>
    <t>BLE</t>
  </si>
  <si>
    <t>MACOURA CAROLE ERICA</t>
  </si>
  <si>
    <t>DALOA</t>
  </si>
  <si>
    <t>DANM1905000001</t>
  </si>
  <si>
    <t>CI0120398390</t>
  </si>
  <si>
    <t>DANHO</t>
  </si>
  <si>
    <t>M'BO LARISSA</t>
  </si>
  <si>
    <t>ZUENOULA</t>
  </si>
  <si>
    <t>DIOK2703000001</t>
  </si>
  <si>
    <t>CI0120381485</t>
  </si>
  <si>
    <t>DIOMANDE</t>
  </si>
  <si>
    <t>KARIDJA</t>
  </si>
  <si>
    <t>DIPG1812990001</t>
  </si>
  <si>
    <t>CI0121391935</t>
  </si>
  <si>
    <t>DIPLEHI</t>
  </si>
  <si>
    <t>GUELAMON RICHARD</t>
  </si>
  <si>
    <t>DOUA0608000002</t>
  </si>
  <si>
    <t>CI0120385497</t>
  </si>
  <si>
    <t>DOUMBOUYA</t>
  </si>
  <si>
    <t>ASSATA</t>
  </si>
  <si>
    <t>TABOU / RCI</t>
  </si>
  <si>
    <t>EBAN3003000001</t>
  </si>
  <si>
    <t>CI0121391381</t>
  </si>
  <si>
    <t>EBA</t>
  </si>
  <si>
    <t>N'DA AFLA NADIA</t>
  </si>
  <si>
    <t>MANZANOUAN</t>
  </si>
  <si>
    <t>KABA2512990003</t>
  </si>
  <si>
    <t>CI0121395741</t>
  </si>
  <si>
    <t>KABLAN</t>
  </si>
  <si>
    <t>AKA PAUL ELIE</t>
  </si>
  <si>
    <t>KOUMASSI / ABIDJAN / RCI</t>
  </si>
  <si>
    <t>KAMI0202980001</t>
  </si>
  <si>
    <t>CI0120395691</t>
  </si>
  <si>
    <t>KAMAGATE</t>
  </si>
  <si>
    <t>INZA</t>
  </si>
  <si>
    <t>GUEYO</t>
  </si>
  <si>
    <t>KOFA0610910001</t>
  </si>
  <si>
    <t>CI0120385520</t>
  </si>
  <si>
    <t>KOFFI</t>
  </si>
  <si>
    <t>AMADINE ATCHIAN</t>
  </si>
  <si>
    <t>AFFIENOU S/P MAFERE</t>
  </si>
  <si>
    <t>KOFA1006990001</t>
  </si>
  <si>
    <t>CI0122421776</t>
  </si>
  <si>
    <t>ARNOLD KEVIN</t>
  </si>
  <si>
    <t>KOUMASSI</t>
  </si>
  <si>
    <t>KONK2009950001</t>
  </si>
  <si>
    <t>KONE</t>
  </si>
  <si>
    <t>KOULOFANGANA DRISSA</t>
  </si>
  <si>
    <t>FERKESSEDOUGOU</t>
  </si>
  <si>
    <t>KONN1704000004</t>
  </si>
  <si>
    <t>CI0121392282</t>
  </si>
  <si>
    <t>N'GOLO MOUHAMED</t>
  </si>
  <si>
    <t>SINFRA</t>
  </si>
  <si>
    <t>KOUA0712000001</t>
  </si>
  <si>
    <t>CI0121396029</t>
  </si>
  <si>
    <t>ANDREA ARIANE ASSIE</t>
  </si>
  <si>
    <t>YOPOUGON / ABIDJAN / RCI</t>
  </si>
  <si>
    <t>KOUO0106990001</t>
  </si>
  <si>
    <t>CI0121392539</t>
  </si>
  <si>
    <t>OUEU SALOMEE CHRISTELLE</t>
  </si>
  <si>
    <t>NIANGON / ABIDJAN</t>
  </si>
  <si>
    <t>NOUN0711990001</t>
  </si>
  <si>
    <t>CI0122421683</t>
  </si>
  <si>
    <t>NOUMAPLE</t>
  </si>
  <si>
    <t>N'DRAMAN DAVID CHRISTIAN LIE</t>
  </si>
  <si>
    <t>OJEA2702990001</t>
  </si>
  <si>
    <t>CI0120385564</t>
  </si>
  <si>
    <t>OJELEKE</t>
  </si>
  <si>
    <t>ABOUAZIZ</t>
  </si>
  <si>
    <t>OUAA0411990002</t>
  </si>
  <si>
    <t>CI0121397561</t>
  </si>
  <si>
    <t>AKOUA TEHIA KADIDJATOU</t>
  </si>
  <si>
    <t>OUEI0309920002</t>
  </si>
  <si>
    <t>CI0121396775</t>
  </si>
  <si>
    <t>OUEDRAOGO</t>
  </si>
  <si>
    <t>ISMAEL</t>
  </si>
  <si>
    <t>SEMB3112010001</t>
  </si>
  <si>
    <t>CI0124441347</t>
  </si>
  <si>
    <t>SEMI</t>
  </si>
  <si>
    <t>BI IRIE NICEPHORE</t>
  </si>
  <si>
    <t>VAVOUA</t>
  </si>
  <si>
    <t>SILS1107950001</t>
  </si>
  <si>
    <t>CI0119363546</t>
  </si>
  <si>
    <t>SILUE</t>
  </si>
  <si>
    <t>SOULEYMANE</t>
  </si>
  <si>
    <t>KORHOGO</t>
  </si>
  <si>
    <t>SILZ0210000002</t>
  </si>
  <si>
    <t>CI0121395777</t>
  </si>
  <si>
    <t>ZANA IBRAHIM</t>
  </si>
  <si>
    <t>TENY2307990001</t>
  </si>
  <si>
    <t>CI0119385638</t>
  </si>
  <si>
    <t>TENI</t>
  </si>
  <si>
    <t>YA BENJAMIN</t>
  </si>
  <si>
    <t>YOPOUGON ATTIE</t>
  </si>
  <si>
    <t>YAOK0506960001</t>
  </si>
  <si>
    <t>CI0120385587</t>
  </si>
  <si>
    <t>KOFFI BERTRAND ARISTIDE</t>
  </si>
  <si>
    <t>DIEGONEFLA</t>
  </si>
  <si>
    <t>YAPN2007990002</t>
  </si>
  <si>
    <t>CI0120385590</t>
  </si>
  <si>
    <t>YAPI</t>
  </si>
  <si>
    <t>NGUESSAN LEVI PHARESE</t>
  </si>
  <si>
    <t>BECOUEFIN</t>
  </si>
  <si>
    <t>YEOY1111020001</t>
  </si>
  <si>
    <t>CI0124441346</t>
  </si>
  <si>
    <t>YEO</t>
  </si>
  <si>
    <t>YELE DJENEBA BINTOU</t>
  </si>
  <si>
    <t>ABDS0101980001</t>
  </si>
  <si>
    <t>CI0124440744</t>
  </si>
  <si>
    <t>GARIN ANISSAR</t>
  </si>
  <si>
    <t>Nigérienne</t>
  </si>
  <si>
    <t>SIKENSI</t>
  </si>
  <si>
    <t>AMAN2608960001</t>
  </si>
  <si>
    <t>CI0124441895</t>
  </si>
  <si>
    <t>CI0119372103</t>
  </si>
  <si>
    <t>Admis</t>
  </si>
  <si>
    <t>Ajourné</t>
  </si>
  <si>
    <t>2022-2023</t>
  </si>
  <si>
    <t>Autorisé</t>
  </si>
  <si>
    <t>HYDROGEOLOGIE</t>
  </si>
  <si>
    <t>SCIENCES DE LA TERRE ET DES RESSOURCES MINIERES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</si>
</sst>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"/>
    <numFmt numFmtId="165" formatCode="yyyy\-mm\-dd"/>
    <numFmt numFmtId="166" formatCode="00.00"/>
    <numFmt numFmtId="167" formatCode="#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2" fillId="0" borderId="0" xfId="0" applyFont="1"/>
    <xf numFmtId="0" fontId="5" fillId="7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6" fillId="10" borderId="1" xfId="0" applyFont="1" applyFill="1" applyBorder="1" applyAlignment="1">
      <alignment horizontal="center"/>
    </xf>
    <xf numFmtId="0" fontId="6" fillId="10" borderId="0" xfId="0" applyFont="1" applyFill="1"/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/>
    <xf numFmtId="14" fontId="0" fillId="0" borderId="8" xfId="0" applyNumberFormat="1" applyBorder="1"/>
    <xf numFmtId="0" fontId="6" fillId="0" borderId="1" xfId="0" applyFon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/>
    <xf numFmtId="166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1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46"/>
  <sheetViews>
    <sheetView tabSelected="1" topLeftCell="BF11" workbookViewId="0">
      <selection activeCell="BV42" sqref="BV42"/>
    </sheetView>
  </sheetViews>
  <sheetFormatPr baseColWidth="10" defaultRowHeight="15" x14ac:dyDescent="0.25"/>
  <cols>
    <col min="1" max="1" width="6.42578125" customWidth="1"/>
    <col min="2" max="2" width="16.28515625" customWidth="1"/>
    <col min="3" max="3" width="13.7109375" customWidth="1"/>
    <col min="4" max="4" width="12.42578125" customWidth="1"/>
    <col min="5" max="5" width="33.7109375" customWidth="1"/>
    <col min="6" max="6" width="13.5703125" customWidth="1"/>
    <col min="7" max="7" width="20.7109375" customWidth="1"/>
    <col min="8" max="8" width="6" style="9" customWidth="1"/>
    <col min="9" max="9" width="10.42578125" customWidth="1"/>
    <col min="10" max="10" width="9.28515625" customWidth="1"/>
    <col min="11" max="11" width="6.7109375" customWidth="1"/>
    <col min="12" max="12" width="11.7109375" customWidth="1"/>
    <col min="13" max="13" width="7.28515625" customWidth="1"/>
    <col min="14" max="14" width="9.28515625" customWidth="1"/>
    <col min="15" max="15" width="6.7109375" customWidth="1"/>
    <col min="16" max="16" width="11.85546875" customWidth="1"/>
    <col min="17" max="17" width="7.28515625" customWidth="1"/>
    <col min="18" max="18" width="8.85546875" customWidth="1"/>
    <col min="19" max="19" width="7.140625" customWidth="1"/>
    <col min="20" max="20" width="10.7109375" customWidth="1"/>
    <col min="21" max="21" width="6.85546875" customWidth="1"/>
    <col min="22" max="22" width="10.7109375" customWidth="1"/>
    <col min="23" max="23" width="7.140625" customWidth="1"/>
    <col min="24" max="24" width="10.42578125" customWidth="1"/>
    <col min="25" max="25" width="7.7109375" customWidth="1"/>
    <col min="26" max="26" width="9.5703125" customWidth="1"/>
    <col min="27" max="27" width="6.7109375" customWidth="1"/>
    <col min="28" max="28" width="10.7109375" customWidth="1"/>
    <col min="29" max="29" width="7.28515625" customWidth="1"/>
    <col min="30" max="30" width="8.85546875" customWidth="1"/>
    <col min="31" max="31" width="7" customWidth="1"/>
    <col min="32" max="32" width="9.7109375" customWidth="1"/>
    <col min="33" max="33" width="7.140625" customWidth="1"/>
    <col min="34" max="34" width="8.85546875" customWidth="1"/>
    <col min="35" max="35" width="6.7109375" customWidth="1"/>
    <col min="36" max="36" width="10.7109375" customWidth="1"/>
    <col min="37" max="37" width="7.28515625" customWidth="1"/>
    <col min="38" max="38" width="8.28515625" customWidth="1"/>
    <col min="39" max="39" width="7.140625" customWidth="1"/>
    <col min="40" max="40" width="8.28515625" customWidth="1"/>
    <col min="41" max="41" width="10.5703125" customWidth="1"/>
    <col min="42" max="42" width="7.140625" customWidth="1"/>
    <col min="43" max="43" width="9.7109375" customWidth="1"/>
    <col min="44" max="44" width="6.5703125" customWidth="1"/>
    <col min="46" max="46" width="7" customWidth="1"/>
    <col min="47" max="47" width="9.28515625" customWidth="1"/>
    <col min="48" max="48" width="7.140625" customWidth="1"/>
    <col min="49" max="49" width="10.7109375" customWidth="1"/>
    <col min="50" max="50" width="7" customWidth="1"/>
    <col min="51" max="51" width="8.28515625" customWidth="1"/>
    <col min="52" max="52" width="7.28515625" customWidth="1"/>
    <col min="53" max="53" width="9.7109375" customWidth="1"/>
    <col min="54" max="54" width="7.5703125" customWidth="1"/>
    <col min="55" max="55" width="8.28515625" customWidth="1"/>
    <col min="56" max="56" width="6.28515625" customWidth="1"/>
    <col min="57" max="57" width="10" customWidth="1"/>
    <col min="58" max="58" width="8.140625" customWidth="1"/>
    <col min="59" max="59" width="8.28515625" customWidth="1"/>
    <col min="60" max="60" width="6.7109375" customWidth="1"/>
    <col min="61" max="61" width="9.7109375" customWidth="1"/>
    <col min="62" max="62" width="7" customWidth="1"/>
    <col min="63" max="63" width="9.42578125" customWidth="1"/>
    <col min="64" max="64" width="6.85546875" customWidth="1"/>
    <col min="66" max="66" width="7.140625" customWidth="1"/>
    <col min="67" max="67" width="9.42578125" customWidth="1"/>
    <col min="68" max="68" width="6.7109375" customWidth="1"/>
    <col min="69" max="69" width="11.5703125" customWidth="1"/>
    <col min="70" max="70" width="7.28515625" customWidth="1"/>
    <col min="71" max="71" width="10" customWidth="1"/>
    <col min="72" max="73" width="7.28515625" customWidth="1"/>
    <col min="74" max="74" width="9.85546875" customWidth="1"/>
    <col min="75" max="75" width="7.28515625" customWidth="1"/>
  </cols>
  <sheetData>
    <row r="2" spans="1:78" ht="20.25" x14ac:dyDescent="0.3">
      <c r="B2" s="63" t="s">
        <v>13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4" spans="1:78" ht="19.149999999999999" customHeight="1" x14ac:dyDescent="0.3">
      <c r="D4" s="3" t="s">
        <v>17</v>
      </c>
      <c r="E4" s="64" t="s">
        <v>53</v>
      </c>
      <c r="F4" s="65"/>
      <c r="G4" s="65"/>
      <c r="H4" s="65"/>
      <c r="I4" s="65"/>
      <c r="J4" s="65"/>
      <c r="K4" s="65"/>
      <c r="L4" s="65"/>
      <c r="M4" s="66"/>
    </row>
    <row r="5" spans="1:78" ht="20.45" customHeight="1" x14ac:dyDescent="0.3">
      <c r="D5" s="3" t="s">
        <v>6</v>
      </c>
      <c r="E5" s="64" t="s">
        <v>209</v>
      </c>
      <c r="F5" s="65"/>
      <c r="G5" s="65"/>
      <c r="H5" s="65"/>
      <c r="I5" s="65"/>
      <c r="J5" s="65"/>
      <c r="K5" s="65"/>
      <c r="L5" s="65"/>
      <c r="M5" s="66"/>
    </row>
    <row r="6" spans="1:78" ht="21" customHeight="1" x14ac:dyDescent="0.3">
      <c r="D6" s="3" t="s">
        <v>10</v>
      </c>
      <c r="E6" s="67" t="s">
        <v>27</v>
      </c>
      <c r="F6" s="68"/>
      <c r="G6" s="68"/>
      <c r="H6" s="68"/>
      <c r="I6" s="68"/>
      <c r="J6" s="68"/>
      <c r="K6" s="68"/>
      <c r="L6" s="68"/>
      <c r="M6" s="69"/>
    </row>
    <row r="7" spans="1:78" ht="20.45" customHeight="1" x14ac:dyDescent="0.3">
      <c r="D7" s="3" t="s">
        <v>11</v>
      </c>
      <c r="E7" s="70" t="s">
        <v>208</v>
      </c>
      <c r="F7" s="70"/>
      <c r="G7" s="70"/>
      <c r="H7" s="70"/>
      <c r="I7" s="70"/>
      <c r="J7" s="70"/>
      <c r="K7" s="70"/>
      <c r="L7" s="70"/>
      <c r="M7" s="70"/>
    </row>
    <row r="8" spans="1:78" ht="18.600000000000001" customHeight="1" x14ac:dyDescent="0.3">
      <c r="D8" s="3" t="s">
        <v>14</v>
      </c>
      <c r="E8" s="67" t="s">
        <v>52</v>
      </c>
      <c r="F8" s="68"/>
      <c r="G8" s="68"/>
      <c r="H8" s="68"/>
      <c r="I8" s="68"/>
      <c r="J8" s="68"/>
      <c r="K8" s="68"/>
      <c r="L8" s="68"/>
      <c r="M8" s="69"/>
    </row>
    <row r="9" spans="1:78" ht="14.45" hidden="1" x14ac:dyDescent="0.3"/>
    <row r="10" spans="1:78" ht="1.9" customHeight="1" x14ac:dyDescent="0.3"/>
    <row r="11" spans="1:78" s="2" customFormat="1" ht="18" customHeight="1" x14ac:dyDescent="0.3">
      <c r="H11" s="8"/>
      <c r="J11" s="78" t="s">
        <v>20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0"/>
      <c r="AQ11" s="84" t="s">
        <v>21</v>
      </c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6"/>
      <c r="BX11" s="71" t="s">
        <v>26</v>
      </c>
      <c r="BY11" s="71"/>
    </row>
    <row r="12" spans="1:78" s="2" customFormat="1" ht="66.75" customHeight="1" x14ac:dyDescent="0.3">
      <c r="H12" s="8"/>
      <c r="J12" s="72" t="s">
        <v>39</v>
      </c>
      <c r="K12" s="73"/>
      <c r="L12" s="74"/>
      <c r="M12" s="75"/>
      <c r="N12" s="72" t="s">
        <v>38</v>
      </c>
      <c r="O12" s="73"/>
      <c r="P12" s="74"/>
      <c r="Q12" s="75"/>
      <c r="R12" s="72" t="s">
        <v>42</v>
      </c>
      <c r="S12" s="73"/>
      <c r="T12" s="74"/>
      <c r="U12" s="75"/>
      <c r="V12" s="72" t="s">
        <v>44</v>
      </c>
      <c r="W12" s="73"/>
      <c r="X12" s="74"/>
      <c r="Y12" s="75"/>
      <c r="Z12" s="72" t="s">
        <v>43</v>
      </c>
      <c r="AA12" s="73"/>
      <c r="AB12" s="74"/>
      <c r="AC12" s="75"/>
      <c r="AD12" s="72" t="s">
        <v>41</v>
      </c>
      <c r="AE12" s="73"/>
      <c r="AF12" s="74"/>
      <c r="AG12" s="75"/>
      <c r="AH12" s="76" t="s">
        <v>40</v>
      </c>
      <c r="AI12" s="74"/>
      <c r="AJ12" s="74"/>
      <c r="AK12" s="75"/>
      <c r="AL12" s="81" t="s">
        <v>25</v>
      </c>
      <c r="AM12" s="82"/>
      <c r="AN12" s="82"/>
      <c r="AO12" s="82"/>
      <c r="AP12" s="83"/>
      <c r="AQ12" s="59" t="s">
        <v>45</v>
      </c>
      <c r="AR12" s="60"/>
      <c r="AS12" s="61"/>
      <c r="AT12" s="62"/>
      <c r="AU12" s="59" t="s">
        <v>46</v>
      </c>
      <c r="AV12" s="60"/>
      <c r="AW12" s="61"/>
      <c r="AX12" s="62"/>
      <c r="AY12" s="59" t="s">
        <v>47</v>
      </c>
      <c r="AZ12" s="60"/>
      <c r="BA12" s="61"/>
      <c r="BB12" s="62"/>
      <c r="BC12" s="59" t="s">
        <v>51</v>
      </c>
      <c r="BD12" s="60"/>
      <c r="BE12" s="61"/>
      <c r="BF12" s="62"/>
      <c r="BG12" s="59" t="s">
        <v>48</v>
      </c>
      <c r="BH12" s="60"/>
      <c r="BI12" s="61"/>
      <c r="BJ12" s="62"/>
      <c r="BK12" s="77" t="s">
        <v>49</v>
      </c>
      <c r="BL12" s="61"/>
      <c r="BM12" s="61"/>
      <c r="BN12" s="62"/>
      <c r="BO12" s="59" t="s">
        <v>50</v>
      </c>
      <c r="BP12" s="60"/>
      <c r="BQ12" s="61"/>
      <c r="BR12" s="62"/>
      <c r="BS12" s="87" t="s">
        <v>25</v>
      </c>
      <c r="BT12" s="88"/>
      <c r="BU12" s="88"/>
      <c r="BV12" s="88"/>
      <c r="BW12" s="89"/>
      <c r="BX12" s="71"/>
      <c r="BY12" s="71"/>
    </row>
    <row r="13" spans="1:78" s="7" customFormat="1" ht="49.5" x14ac:dyDescent="0.25">
      <c r="A13" s="4" t="s">
        <v>18</v>
      </c>
      <c r="B13" s="4" t="s">
        <v>8</v>
      </c>
      <c r="C13" s="4" t="s">
        <v>9</v>
      </c>
      <c r="D13" s="4" t="s">
        <v>0</v>
      </c>
      <c r="E13" s="4" t="s">
        <v>1</v>
      </c>
      <c r="F13" s="4" t="s">
        <v>2</v>
      </c>
      <c r="G13" s="4" t="s">
        <v>3</v>
      </c>
      <c r="H13" s="4" t="s">
        <v>4</v>
      </c>
      <c r="I13" s="4" t="s">
        <v>5</v>
      </c>
      <c r="J13" s="5" t="s">
        <v>15</v>
      </c>
      <c r="K13" s="5" t="s">
        <v>22</v>
      </c>
      <c r="L13" s="5" t="s">
        <v>16</v>
      </c>
      <c r="M13" s="5" t="s">
        <v>12</v>
      </c>
      <c r="N13" s="5" t="s">
        <v>15</v>
      </c>
      <c r="O13" s="5" t="s">
        <v>22</v>
      </c>
      <c r="P13" s="5" t="s">
        <v>16</v>
      </c>
      <c r="Q13" s="5" t="s">
        <v>12</v>
      </c>
      <c r="R13" s="5" t="s">
        <v>15</v>
      </c>
      <c r="S13" s="5" t="s">
        <v>22</v>
      </c>
      <c r="T13" s="5" t="s">
        <v>16</v>
      </c>
      <c r="U13" s="5" t="s">
        <v>12</v>
      </c>
      <c r="V13" s="5" t="s">
        <v>15</v>
      </c>
      <c r="W13" s="5" t="s">
        <v>22</v>
      </c>
      <c r="X13" s="5" t="s">
        <v>16</v>
      </c>
      <c r="Y13" s="5" t="s">
        <v>12</v>
      </c>
      <c r="Z13" s="5" t="s">
        <v>15</v>
      </c>
      <c r="AA13" s="5" t="s">
        <v>22</v>
      </c>
      <c r="AB13" s="5" t="s">
        <v>16</v>
      </c>
      <c r="AC13" s="5" t="s">
        <v>12</v>
      </c>
      <c r="AD13" s="5" t="s">
        <v>15</v>
      </c>
      <c r="AE13" s="5" t="s">
        <v>22</v>
      </c>
      <c r="AF13" s="5" t="s">
        <v>16</v>
      </c>
      <c r="AG13" s="5" t="s">
        <v>12</v>
      </c>
      <c r="AH13" s="5" t="s">
        <v>15</v>
      </c>
      <c r="AI13" s="58" t="s">
        <v>22</v>
      </c>
      <c r="AJ13" s="5" t="s">
        <v>16</v>
      </c>
      <c r="AK13" s="58" t="s">
        <v>12</v>
      </c>
      <c r="AL13" s="5" t="s">
        <v>24</v>
      </c>
      <c r="AM13" s="5" t="s">
        <v>22</v>
      </c>
      <c r="AN13" s="5" t="s">
        <v>23</v>
      </c>
      <c r="AO13" s="5" t="s">
        <v>16</v>
      </c>
      <c r="AP13" s="5" t="s">
        <v>12</v>
      </c>
      <c r="AQ13" s="5" t="s">
        <v>15</v>
      </c>
      <c r="AR13" s="5" t="s">
        <v>22</v>
      </c>
      <c r="AS13" s="5" t="s">
        <v>16</v>
      </c>
      <c r="AT13" s="5" t="s">
        <v>12</v>
      </c>
      <c r="AU13" s="5" t="s">
        <v>15</v>
      </c>
      <c r="AV13" s="5" t="s">
        <v>22</v>
      </c>
      <c r="AW13" s="5" t="s">
        <v>16</v>
      </c>
      <c r="AX13" s="5" t="s">
        <v>12</v>
      </c>
      <c r="AY13" s="5" t="s">
        <v>15</v>
      </c>
      <c r="AZ13" s="5" t="s">
        <v>22</v>
      </c>
      <c r="BA13" s="5" t="s">
        <v>16</v>
      </c>
      <c r="BB13" s="5" t="s">
        <v>12</v>
      </c>
      <c r="BC13" s="5" t="s">
        <v>15</v>
      </c>
      <c r="BD13" s="5" t="s">
        <v>22</v>
      </c>
      <c r="BE13" s="5" t="s">
        <v>16</v>
      </c>
      <c r="BF13" s="5" t="s">
        <v>12</v>
      </c>
      <c r="BG13" s="5" t="s">
        <v>15</v>
      </c>
      <c r="BH13" s="5" t="s">
        <v>22</v>
      </c>
      <c r="BI13" s="5" t="s">
        <v>16</v>
      </c>
      <c r="BJ13" s="5" t="s">
        <v>12</v>
      </c>
      <c r="BK13" s="5" t="s">
        <v>15</v>
      </c>
      <c r="BL13" s="5" t="s">
        <v>22</v>
      </c>
      <c r="BM13" s="5" t="s">
        <v>16</v>
      </c>
      <c r="BN13" s="5" t="s">
        <v>12</v>
      </c>
      <c r="BO13" s="5" t="s">
        <v>15</v>
      </c>
      <c r="BP13" s="5" t="s">
        <v>22</v>
      </c>
      <c r="BQ13" s="5" t="s">
        <v>16</v>
      </c>
      <c r="BR13" s="5" t="s">
        <v>12</v>
      </c>
      <c r="BS13" s="5" t="s">
        <v>24</v>
      </c>
      <c r="BT13" s="5" t="s">
        <v>22</v>
      </c>
      <c r="BU13" s="5" t="s">
        <v>23</v>
      </c>
      <c r="BV13" s="5" t="s">
        <v>16</v>
      </c>
      <c r="BW13" s="5" t="s">
        <v>12</v>
      </c>
      <c r="BX13" s="5" t="s">
        <v>19</v>
      </c>
      <c r="BY13" s="5" t="s">
        <v>7</v>
      </c>
      <c r="BZ13" s="6"/>
    </row>
    <row r="14" spans="1:78" s="47" customFormat="1" x14ac:dyDescent="0.25">
      <c r="A14" s="29">
        <v>1</v>
      </c>
      <c r="B14" s="18" t="s">
        <v>196</v>
      </c>
      <c r="C14" s="19" t="s">
        <v>197</v>
      </c>
      <c r="D14" s="20" t="s">
        <v>54</v>
      </c>
      <c r="E14" s="20" t="s">
        <v>55</v>
      </c>
      <c r="F14" s="30">
        <v>35796</v>
      </c>
      <c r="G14" s="19" t="s">
        <v>198</v>
      </c>
      <c r="H14" s="36" t="s">
        <v>36</v>
      </c>
      <c r="I14" s="46" t="s">
        <v>199</v>
      </c>
      <c r="J14" s="48">
        <v>10.65</v>
      </c>
      <c r="K14" s="33">
        <f>IF(J14&gt;=10,4,0)</f>
        <v>4</v>
      </c>
      <c r="L14" s="46" t="s">
        <v>53</v>
      </c>
      <c r="M14" s="46">
        <v>2</v>
      </c>
      <c r="N14" s="48">
        <v>12.43</v>
      </c>
      <c r="O14" s="33">
        <f>IF(N14&gt;=10,4,0)</f>
        <v>4</v>
      </c>
      <c r="P14" s="46" t="s">
        <v>53</v>
      </c>
      <c r="Q14" s="46">
        <v>1</v>
      </c>
      <c r="R14" s="48">
        <v>12.28</v>
      </c>
      <c r="S14" s="33">
        <f>IF(R14&gt;=10,5,0)</f>
        <v>5</v>
      </c>
      <c r="T14" s="46" t="s">
        <v>53</v>
      </c>
      <c r="U14" s="46">
        <v>1</v>
      </c>
      <c r="V14" s="48">
        <v>10</v>
      </c>
      <c r="W14" s="33">
        <f>IF(V14&gt;=10,6,0)</f>
        <v>6</v>
      </c>
      <c r="X14" s="46" t="s">
        <v>53</v>
      </c>
      <c r="Y14" s="46">
        <v>2</v>
      </c>
      <c r="Z14" s="48">
        <v>10</v>
      </c>
      <c r="AA14" s="33">
        <f>IF(Z14&gt;=10,4,0)</f>
        <v>4</v>
      </c>
      <c r="AB14" s="46" t="s">
        <v>53</v>
      </c>
      <c r="AC14" s="46">
        <v>2</v>
      </c>
      <c r="AD14" s="42">
        <v>13</v>
      </c>
      <c r="AE14" s="33">
        <f>IF(AD14&gt;=10,4,0)</f>
        <v>4</v>
      </c>
      <c r="AF14" s="46" t="s">
        <v>53</v>
      </c>
      <c r="AG14" s="46">
        <v>1</v>
      </c>
      <c r="AH14" s="48">
        <v>12.83</v>
      </c>
      <c r="AI14" s="33">
        <f>IF(AH14&gt;=10,3,0)</f>
        <v>3</v>
      </c>
      <c r="AJ14" s="46" t="s">
        <v>53</v>
      </c>
      <c r="AK14" s="46">
        <v>2</v>
      </c>
      <c r="AL14" s="48">
        <f>(J14*K14+N14*O14+R14*S14+V14*W14+Z14*AA14+AD14*AE14+AH14*AI14)/30</f>
        <v>11.473666666666668</v>
      </c>
      <c r="AM14" s="13">
        <f>AI14+AE14+AA14+W14+S14+O14+K14</f>
        <v>30</v>
      </c>
      <c r="AN14" s="14" t="s">
        <v>204</v>
      </c>
      <c r="AO14" s="46" t="s">
        <v>53</v>
      </c>
      <c r="AP14" s="37">
        <v>2</v>
      </c>
      <c r="AQ14" s="50">
        <v>10.56</v>
      </c>
      <c r="AR14" s="33">
        <f>IF(AQ14&lt;10,0,5)</f>
        <v>5</v>
      </c>
      <c r="AS14" s="46" t="s">
        <v>53</v>
      </c>
      <c r="AT14" s="46">
        <v>1</v>
      </c>
      <c r="AU14" s="53">
        <v>10.350000000000001</v>
      </c>
      <c r="AV14" s="33">
        <f>IF(AU14&lt;10,0,4)</f>
        <v>4</v>
      </c>
      <c r="AW14" s="46" t="s">
        <v>53</v>
      </c>
      <c r="AX14" s="46">
        <v>1</v>
      </c>
      <c r="AY14" s="48">
        <v>11.4</v>
      </c>
      <c r="AZ14" s="34">
        <f>IF(AY14&lt;10,0,4)</f>
        <v>4</v>
      </c>
      <c r="BA14" s="46" t="s">
        <v>53</v>
      </c>
      <c r="BB14" s="46">
        <v>2</v>
      </c>
      <c r="BC14" s="50">
        <v>11.267200000000001</v>
      </c>
      <c r="BD14" s="34">
        <f>IF(BC14&lt;10,0,6)</f>
        <v>6</v>
      </c>
      <c r="BE14" s="46" t="s">
        <v>53</v>
      </c>
      <c r="BF14" s="46">
        <v>1</v>
      </c>
      <c r="BG14" s="50">
        <v>10.302</v>
      </c>
      <c r="BH14" s="34">
        <f>IF(BG14&lt;10,0,6)</f>
        <v>6</v>
      </c>
      <c r="BI14" s="46" t="s">
        <v>53</v>
      </c>
      <c r="BJ14" s="46">
        <v>1</v>
      </c>
      <c r="BK14" s="50">
        <v>11.282</v>
      </c>
      <c r="BL14" s="34">
        <f>IF(BK14&lt;10,0,3)</f>
        <v>3</v>
      </c>
      <c r="BM14" s="46" t="s">
        <v>53</v>
      </c>
      <c r="BN14" s="46">
        <v>1</v>
      </c>
      <c r="BO14" s="50">
        <v>12.25</v>
      </c>
      <c r="BP14" s="34">
        <f>IF(BO14&lt;10,0,2)</f>
        <v>2</v>
      </c>
      <c r="BQ14" s="46" t="s">
        <v>53</v>
      </c>
      <c r="BR14" s="46">
        <v>1</v>
      </c>
      <c r="BS14" s="48">
        <f>(AQ14*AR14+AU14*AV14+AY14*AZ14+BC14*BD14+BG14*BH14+BK14*BL14+BO14*BP14)/30</f>
        <v>10.918706666666669</v>
      </c>
      <c r="BT14" s="13">
        <f>AR14+AV14+AZ14+BD14+BH14+BL14+BP14</f>
        <v>30</v>
      </c>
      <c r="BU14" s="14" t="s">
        <v>204</v>
      </c>
      <c r="BV14" s="46" t="s">
        <v>53</v>
      </c>
      <c r="BW14" s="36">
        <v>2</v>
      </c>
      <c r="BX14" s="13">
        <f>BT14+AM14</f>
        <v>60</v>
      </c>
      <c r="BY14" s="36" t="s">
        <v>204</v>
      </c>
    </row>
    <row r="15" spans="1:78" s="15" customFormat="1" x14ac:dyDescent="0.25">
      <c r="A15" s="11">
        <v>2</v>
      </c>
      <c r="B15" s="21" t="s">
        <v>56</v>
      </c>
      <c r="C15" s="1" t="s">
        <v>57</v>
      </c>
      <c r="D15" s="1" t="s">
        <v>58</v>
      </c>
      <c r="E15" s="1" t="s">
        <v>59</v>
      </c>
      <c r="F15" s="22">
        <v>37745</v>
      </c>
      <c r="G15" s="1" t="s">
        <v>60</v>
      </c>
      <c r="H15" s="12" t="s">
        <v>37</v>
      </c>
      <c r="I15" s="11" t="s">
        <v>29</v>
      </c>
      <c r="J15" s="48">
        <v>12.35</v>
      </c>
      <c r="K15" s="33">
        <f t="shared" ref="K15:K46" si="0">IF(J15&gt;=10,4,0)</f>
        <v>4</v>
      </c>
      <c r="L15" s="11" t="s">
        <v>53</v>
      </c>
      <c r="M15" s="11">
        <v>1</v>
      </c>
      <c r="N15" s="48">
        <v>11.87</v>
      </c>
      <c r="O15" s="33">
        <f t="shared" ref="O15:O46" si="1">IF(N15&gt;=10,4,0)</f>
        <v>4</v>
      </c>
      <c r="P15" s="11" t="s">
        <v>53</v>
      </c>
      <c r="Q15" s="11">
        <v>1</v>
      </c>
      <c r="R15" s="48">
        <v>13</v>
      </c>
      <c r="S15" s="33">
        <f t="shared" ref="S15:S46" si="2">IF(R15&gt;=10,5,0)</f>
        <v>5</v>
      </c>
      <c r="T15" s="11" t="s">
        <v>53</v>
      </c>
      <c r="U15" s="11">
        <v>1</v>
      </c>
      <c r="V15" s="48">
        <v>14.33</v>
      </c>
      <c r="W15" s="33">
        <f t="shared" ref="W15:W46" si="3">IF(V15&gt;=10,6,0)</f>
        <v>6</v>
      </c>
      <c r="X15" s="11" t="s">
        <v>53</v>
      </c>
      <c r="Y15" s="11">
        <v>2</v>
      </c>
      <c r="Z15" s="48">
        <v>12.33</v>
      </c>
      <c r="AA15" s="33">
        <f t="shared" ref="AA15:AA46" si="4">IF(Z15&gt;=10,4,0)</f>
        <v>4</v>
      </c>
      <c r="AB15" s="11" t="s">
        <v>53</v>
      </c>
      <c r="AC15" s="11">
        <v>2</v>
      </c>
      <c r="AD15" s="43">
        <v>13</v>
      </c>
      <c r="AE15" s="33">
        <f t="shared" ref="AE15:AE46" si="5">IF(AD15&gt;=10,4,0)</f>
        <v>4</v>
      </c>
      <c r="AF15" s="11" t="s">
        <v>53</v>
      </c>
      <c r="AG15" s="11">
        <v>1</v>
      </c>
      <c r="AH15" s="48">
        <v>13.5</v>
      </c>
      <c r="AI15" s="33">
        <f t="shared" ref="AI15:AI46" si="6">IF(AH15&gt;=10,3,0)</f>
        <v>3</v>
      </c>
      <c r="AJ15" s="11" t="s">
        <v>53</v>
      </c>
      <c r="AK15" s="11">
        <v>1</v>
      </c>
      <c r="AL15" s="48">
        <f t="shared" ref="AL15:AL46" si="7">(J15*K15+N15*O15+R15*S15+V15*W15+Z15*AA15+AD15*AE15+AH15*AI15)/30</f>
        <v>12.989333333333333</v>
      </c>
      <c r="AM15" s="13">
        <f t="shared" ref="AM15:AM46" si="8">AI15+AE15+AA15+W15+S15+O15+K15</f>
        <v>30</v>
      </c>
      <c r="AN15" s="14" t="s">
        <v>204</v>
      </c>
      <c r="AO15" s="11" t="s">
        <v>53</v>
      </c>
      <c r="AP15" s="10">
        <v>2</v>
      </c>
      <c r="AQ15" s="51">
        <v>13.16</v>
      </c>
      <c r="AR15" s="33">
        <f t="shared" ref="AR15:AR46" si="9">IF(AQ15&lt;10,0,5)</f>
        <v>5</v>
      </c>
      <c r="AS15" s="11" t="s">
        <v>53</v>
      </c>
      <c r="AT15" s="11">
        <v>1</v>
      </c>
      <c r="AU15" s="54">
        <v>12.55</v>
      </c>
      <c r="AV15" s="33">
        <f t="shared" ref="AV15:AV46" si="10">IF(AU15&lt;10,0,4)</f>
        <v>4</v>
      </c>
      <c r="AW15" s="11" t="s">
        <v>53</v>
      </c>
      <c r="AX15" s="11">
        <v>1</v>
      </c>
      <c r="AY15" s="52">
        <v>12.6</v>
      </c>
      <c r="AZ15" s="34">
        <f t="shared" ref="AZ15:AZ46" si="11">IF(AY15&lt;10,0,4)</f>
        <v>4</v>
      </c>
      <c r="BA15" s="11" t="s">
        <v>53</v>
      </c>
      <c r="BB15" s="11">
        <v>2</v>
      </c>
      <c r="BC15" s="51">
        <v>13.827200000000001</v>
      </c>
      <c r="BD15" s="34">
        <f t="shared" ref="BD15:BD46" si="12">IF(BC15&lt;10,0,6)</f>
        <v>6</v>
      </c>
      <c r="BE15" s="11" t="s">
        <v>53</v>
      </c>
      <c r="BF15" s="11">
        <v>2</v>
      </c>
      <c r="BG15" s="51">
        <v>13.904</v>
      </c>
      <c r="BH15" s="34">
        <f t="shared" ref="BH15:BH46" si="13">IF(BG15&lt;10,0,6)</f>
        <v>6</v>
      </c>
      <c r="BI15" s="11" t="s">
        <v>53</v>
      </c>
      <c r="BJ15" s="11">
        <v>1</v>
      </c>
      <c r="BK15" s="51">
        <v>11.384</v>
      </c>
      <c r="BL15" s="34">
        <f t="shared" ref="BL15:BL46" si="14">IF(BK15&lt;10,0,3)</f>
        <v>3</v>
      </c>
      <c r="BM15" s="11" t="s">
        <v>53</v>
      </c>
      <c r="BN15" s="11">
        <v>1</v>
      </c>
      <c r="BO15" s="51">
        <v>15.25</v>
      </c>
      <c r="BP15" s="34">
        <f t="shared" ref="BP15:BP46" si="15">IF(BO15&lt;10,0,2)</f>
        <v>2</v>
      </c>
      <c r="BQ15" s="11" t="s">
        <v>53</v>
      </c>
      <c r="BR15" s="11">
        <v>1</v>
      </c>
      <c r="BS15" s="48">
        <f t="shared" ref="BS15:BS46" si="16">(AQ15*AR15+AU15*AV15+AY15*AZ15+BC15*BD15+BG15*BH15+BK15*BL15+BO15*BP15)/30</f>
        <v>13.247973333333332</v>
      </c>
      <c r="BT15" s="13">
        <f t="shared" ref="BT15:BT46" si="17">AR15+AV15+AZ15+BD15+BH15+BL15+BP15</f>
        <v>30</v>
      </c>
      <c r="BU15" s="14" t="s">
        <v>204</v>
      </c>
      <c r="BV15" s="11" t="s">
        <v>53</v>
      </c>
      <c r="BW15" s="36">
        <v>2</v>
      </c>
      <c r="BX15" s="13">
        <f t="shared" ref="BX15:BX46" si="18">BT15+AM15</f>
        <v>60</v>
      </c>
      <c r="BY15" s="36" t="s">
        <v>204</v>
      </c>
    </row>
    <row r="16" spans="1:78" s="15" customFormat="1" ht="14.45" x14ac:dyDescent="0.3">
      <c r="A16" s="11">
        <v>3</v>
      </c>
      <c r="B16" s="21" t="s">
        <v>61</v>
      </c>
      <c r="C16" s="1" t="s">
        <v>62</v>
      </c>
      <c r="D16" s="1" t="s">
        <v>63</v>
      </c>
      <c r="E16" s="1" t="s">
        <v>64</v>
      </c>
      <c r="F16" s="22">
        <v>37141</v>
      </c>
      <c r="G16" s="1" t="s">
        <v>65</v>
      </c>
      <c r="H16" s="12" t="s">
        <v>36</v>
      </c>
      <c r="I16" s="11" t="s">
        <v>29</v>
      </c>
      <c r="J16" s="48">
        <v>11.58</v>
      </c>
      <c r="K16" s="33">
        <f t="shared" si="0"/>
        <v>4</v>
      </c>
      <c r="L16" s="11" t="s">
        <v>53</v>
      </c>
      <c r="M16" s="11">
        <v>2</v>
      </c>
      <c r="N16" s="48">
        <v>10.39</v>
      </c>
      <c r="O16" s="33">
        <f t="shared" si="1"/>
        <v>4</v>
      </c>
      <c r="P16" s="11" t="s">
        <v>53</v>
      </c>
      <c r="Q16" s="11">
        <v>1</v>
      </c>
      <c r="R16" s="48">
        <v>12.28</v>
      </c>
      <c r="S16" s="33">
        <f t="shared" si="2"/>
        <v>5</v>
      </c>
      <c r="T16" s="11" t="s">
        <v>53</v>
      </c>
      <c r="U16" s="11">
        <v>1</v>
      </c>
      <c r="V16" s="48">
        <v>12.7</v>
      </c>
      <c r="W16" s="33">
        <f t="shared" si="3"/>
        <v>6</v>
      </c>
      <c r="X16" s="11" t="s">
        <v>53</v>
      </c>
      <c r="Y16" s="11">
        <v>2</v>
      </c>
      <c r="Z16" s="48">
        <v>10.55</v>
      </c>
      <c r="AA16" s="33">
        <f t="shared" si="4"/>
        <v>4</v>
      </c>
      <c r="AB16" s="11" t="s">
        <v>53</v>
      </c>
      <c r="AC16" s="11">
        <v>1</v>
      </c>
      <c r="AD16" s="42">
        <v>12</v>
      </c>
      <c r="AE16" s="33">
        <f t="shared" si="5"/>
        <v>4</v>
      </c>
      <c r="AF16" s="11" t="s">
        <v>53</v>
      </c>
      <c r="AG16" s="11">
        <v>1</v>
      </c>
      <c r="AH16" s="48">
        <v>12.17</v>
      </c>
      <c r="AI16" s="33">
        <f t="shared" si="6"/>
        <v>3</v>
      </c>
      <c r="AJ16" s="11" t="s">
        <v>53</v>
      </c>
      <c r="AK16" s="11">
        <v>2</v>
      </c>
      <c r="AL16" s="48">
        <f t="shared" si="7"/>
        <v>11.739666666666666</v>
      </c>
      <c r="AM16" s="13">
        <f t="shared" si="8"/>
        <v>30</v>
      </c>
      <c r="AN16" s="14" t="s">
        <v>204</v>
      </c>
      <c r="AO16" s="11" t="s">
        <v>53</v>
      </c>
      <c r="AP16" s="10">
        <v>2</v>
      </c>
      <c r="AQ16" s="51">
        <v>10.76</v>
      </c>
      <c r="AR16" s="33">
        <f t="shared" si="9"/>
        <v>5</v>
      </c>
      <c r="AS16" s="11" t="s">
        <v>53</v>
      </c>
      <c r="AT16" s="39">
        <v>1</v>
      </c>
      <c r="AU16" s="51">
        <v>10.975000000000001</v>
      </c>
      <c r="AV16" s="38">
        <f t="shared" si="10"/>
        <v>4</v>
      </c>
      <c r="AW16" s="11" t="s">
        <v>53</v>
      </c>
      <c r="AX16" s="11">
        <v>1</v>
      </c>
      <c r="AY16" s="52">
        <v>12.4</v>
      </c>
      <c r="AZ16" s="34">
        <f t="shared" si="11"/>
        <v>4</v>
      </c>
      <c r="BA16" s="11" t="s">
        <v>53</v>
      </c>
      <c r="BB16" s="11">
        <v>2</v>
      </c>
      <c r="BC16" s="51">
        <v>10</v>
      </c>
      <c r="BD16" s="34">
        <f t="shared" si="12"/>
        <v>6</v>
      </c>
      <c r="BE16" s="11" t="s">
        <v>53</v>
      </c>
      <c r="BF16" s="11">
        <v>2</v>
      </c>
      <c r="BG16" s="51">
        <v>12.907</v>
      </c>
      <c r="BH16" s="34">
        <f t="shared" si="13"/>
        <v>6</v>
      </c>
      <c r="BI16" s="11" t="s">
        <v>53</v>
      </c>
      <c r="BJ16" s="11">
        <v>1</v>
      </c>
      <c r="BK16" s="51">
        <v>11.801000000000002</v>
      </c>
      <c r="BL16" s="34">
        <f t="shared" si="14"/>
        <v>3</v>
      </c>
      <c r="BM16" s="11" t="s">
        <v>53</v>
      </c>
      <c r="BN16" s="11">
        <v>1</v>
      </c>
      <c r="BO16" s="51">
        <v>14.25</v>
      </c>
      <c r="BP16" s="34">
        <f t="shared" si="15"/>
        <v>2</v>
      </c>
      <c r="BQ16" s="11" t="s">
        <v>53</v>
      </c>
      <c r="BR16" s="11">
        <v>1</v>
      </c>
      <c r="BS16" s="48">
        <f t="shared" si="16"/>
        <v>11.621500000000001</v>
      </c>
      <c r="BT16" s="13">
        <f t="shared" si="17"/>
        <v>30</v>
      </c>
      <c r="BU16" s="14" t="s">
        <v>204</v>
      </c>
      <c r="BV16" s="11" t="s">
        <v>53</v>
      </c>
      <c r="BW16" s="36">
        <v>2</v>
      </c>
      <c r="BX16" s="13">
        <f t="shared" si="18"/>
        <v>60</v>
      </c>
      <c r="BY16" s="36" t="s">
        <v>204</v>
      </c>
    </row>
    <row r="17" spans="1:77" s="15" customFormat="1" x14ac:dyDescent="0.25">
      <c r="A17" s="11">
        <v>4</v>
      </c>
      <c r="B17" s="40" t="s">
        <v>66</v>
      </c>
      <c r="C17" s="11" t="s">
        <v>67</v>
      </c>
      <c r="D17" s="11" t="s">
        <v>68</v>
      </c>
      <c r="E17" s="11" t="s">
        <v>69</v>
      </c>
      <c r="F17" s="41">
        <v>37361</v>
      </c>
      <c r="G17" s="11" t="s">
        <v>70</v>
      </c>
      <c r="H17" s="12" t="s">
        <v>36</v>
      </c>
      <c r="I17" s="11" t="s">
        <v>29</v>
      </c>
      <c r="J17" s="48">
        <v>11.05</v>
      </c>
      <c r="K17" s="33">
        <f t="shared" si="0"/>
        <v>4</v>
      </c>
      <c r="L17" s="11" t="s">
        <v>53</v>
      </c>
      <c r="M17" s="11">
        <v>1</v>
      </c>
      <c r="N17" s="48">
        <v>10.96</v>
      </c>
      <c r="O17" s="33">
        <f t="shared" si="1"/>
        <v>4</v>
      </c>
      <c r="P17" s="11" t="s">
        <v>53</v>
      </c>
      <c r="Q17" s="11">
        <v>1</v>
      </c>
      <c r="R17" s="48">
        <v>10</v>
      </c>
      <c r="S17" s="33">
        <f t="shared" si="2"/>
        <v>5</v>
      </c>
      <c r="T17" s="11" t="s">
        <v>53</v>
      </c>
      <c r="U17" s="11">
        <v>1</v>
      </c>
      <c r="V17" s="48">
        <v>6.39</v>
      </c>
      <c r="W17" s="33">
        <f t="shared" si="3"/>
        <v>0</v>
      </c>
      <c r="X17" s="11" t="s">
        <v>53</v>
      </c>
      <c r="Y17" s="11">
        <v>2</v>
      </c>
      <c r="Z17" s="48">
        <v>10.45</v>
      </c>
      <c r="AA17" s="33">
        <f t="shared" si="4"/>
        <v>4</v>
      </c>
      <c r="AB17" s="11" t="s">
        <v>53</v>
      </c>
      <c r="AC17" s="11">
        <v>1</v>
      </c>
      <c r="AD17" s="43">
        <v>13</v>
      </c>
      <c r="AE17" s="33">
        <f t="shared" si="5"/>
        <v>4</v>
      </c>
      <c r="AF17" s="11" t="s">
        <v>53</v>
      </c>
      <c r="AG17" s="11">
        <v>1</v>
      </c>
      <c r="AH17" s="48">
        <v>4</v>
      </c>
      <c r="AI17" s="33">
        <f t="shared" si="6"/>
        <v>0</v>
      </c>
      <c r="AJ17" s="11" t="s">
        <v>53</v>
      </c>
      <c r="AK17" s="11">
        <v>2</v>
      </c>
      <c r="AL17" s="48">
        <f t="shared" si="7"/>
        <v>7.7280000000000006</v>
      </c>
      <c r="AM17" s="13">
        <f t="shared" si="8"/>
        <v>21</v>
      </c>
      <c r="AN17" s="14" t="s">
        <v>205</v>
      </c>
      <c r="AO17" s="11" t="s">
        <v>53</v>
      </c>
      <c r="AP17" s="12">
        <v>2</v>
      </c>
      <c r="AQ17" s="52">
        <v>2.6400000000000006</v>
      </c>
      <c r="AR17" s="33">
        <f t="shared" si="9"/>
        <v>0</v>
      </c>
      <c r="AS17" s="11" t="s">
        <v>53</v>
      </c>
      <c r="AT17" s="39">
        <v>2</v>
      </c>
      <c r="AU17" s="48">
        <v>6.85</v>
      </c>
      <c r="AV17" s="38">
        <f t="shared" si="10"/>
        <v>0</v>
      </c>
      <c r="AW17" s="11" t="s">
        <v>53</v>
      </c>
      <c r="AX17" s="11">
        <v>2</v>
      </c>
      <c r="AY17" s="52">
        <v>3.25</v>
      </c>
      <c r="AZ17" s="34">
        <f t="shared" si="11"/>
        <v>0</v>
      </c>
      <c r="BA17" s="11" t="s">
        <v>53</v>
      </c>
      <c r="BB17" s="11">
        <v>2</v>
      </c>
      <c r="BC17" s="52">
        <v>0</v>
      </c>
      <c r="BD17" s="34">
        <f t="shared" si="12"/>
        <v>0</v>
      </c>
      <c r="BE17" s="11" t="s">
        <v>53</v>
      </c>
      <c r="BF17" s="11">
        <v>2</v>
      </c>
      <c r="BG17" s="52">
        <v>1.95</v>
      </c>
      <c r="BH17" s="34">
        <f t="shared" si="13"/>
        <v>0</v>
      </c>
      <c r="BI17" s="11" t="s">
        <v>53</v>
      </c>
      <c r="BJ17" s="11">
        <v>1</v>
      </c>
      <c r="BK17" s="52">
        <v>0</v>
      </c>
      <c r="BL17" s="34">
        <f t="shared" si="14"/>
        <v>0</v>
      </c>
      <c r="BM17" s="11" t="s">
        <v>53</v>
      </c>
      <c r="BN17" s="11">
        <v>2</v>
      </c>
      <c r="BO17" s="52">
        <v>0</v>
      </c>
      <c r="BP17" s="34">
        <f t="shared" si="15"/>
        <v>0</v>
      </c>
      <c r="BQ17" s="11" t="s">
        <v>53</v>
      </c>
      <c r="BR17" s="11">
        <v>1</v>
      </c>
      <c r="BS17" s="48">
        <f t="shared" si="16"/>
        <v>0</v>
      </c>
      <c r="BT17" s="13">
        <f t="shared" si="17"/>
        <v>0</v>
      </c>
      <c r="BU17" s="14" t="s">
        <v>205</v>
      </c>
      <c r="BV17" s="11" t="s">
        <v>53</v>
      </c>
      <c r="BW17" s="36">
        <v>2</v>
      </c>
      <c r="BX17" s="13">
        <f t="shared" si="18"/>
        <v>21</v>
      </c>
      <c r="BY17" s="36" t="s">
        <v>205</v>
      </c>
    </row>
    <row r="18" spans="1:77" s="15" customFormat="1" ht="14.45" x14ac:dyDescent="0.3">
      <c r="A18" s="11">
        <v>5</v>
      </c>
      <c r="B18" s="21" t="s">
        <v>71</v>
      </c>
      <c r="C18" s="1" t="s">
        <v>72</v>
      </c>
      <c r="D18" s="1" t="s">
        <v>73</v>
      </c>
      <c r="E18" s="1" t="s">
        <v>74</v>
      </c>
      <c r="F18" s="22">
        <v>36708</v>
      </c>
      <c r="G18" s="1" t="s">
        <v>34</v>
      </c>
      <c r="H18" s="12" t="s">
        <v>37</v>
      </c>
      <c r="I18" s="11" t="s">
        <v>29</v>
      </c>
      <c r="J18" s="48">
        <v>14.05</v>
      </c>
      <c r="K18" s="33">
        <f t="shared" si="0"/>
        <v>4</v>
      </c>
      <c r="L18" s="11" t="s">
        <v>53</v>
      </c>
      <c r="M18" s="11">
        <v>1</v>
      </c>
      <c r="N18" s="48">
        <v>13.59</v>
      </c>
      <c r="O18" s="33">
        <f t="shared" si="1"/>
        <v>4</v>
      </c>
      <c r="P18" s="11" t="s">
        <v>53</v>
      </c>
      <c r="Q18" s="11">
        <v>1</v>
      </c>
      <c r="R18" s="48">
        <v>11.32</v>
      </c>
      <c r="S18" s="33">
        <f t="shared" si="2"/>
        <v>5</v>
      </c>
      <c r="T18" s="11" t="s">
        <v>53</v>
      </c>
      <c r="U18" s="11">
        <v>1</v>
      </c>
      <c r="V18" s="48">
        <v>11.71</v>
      </c>
      <c r="W18" s="33">
        <f t="shared" si="3"/>
        <v>6</v>
      </c>
      <c r="X18" s="11" t="s">
        <v>53</v>
      </c>
      <c r="Y18" s="11">
        <v>1</v>
      </c>
      <c r="Z18" s="48">
        <v>10.9</v>
      </c>
      <c r="AA18" s="33">
        <f t="shared" si="4"/>
        <v>4</v>
      </c>
      <c r="AB18" s="11" t="s">
        <v>53</v>
      </c>
      <c r="AC18" s="11">
        <v>1</v>
      </c>
      <c r="AD18" s="43">
        <v>13</v>
      </c>
      <c r="AE18" s="33">
        <f t="shared" si="5"/>
        <v>4</v>
      </c>
      <c r="AF18" s="11" t="s">
        <v>53</v>
      </c>
      <c r="AG18" s="11">
        <v>1</v>
      </c>
      <c r="AH18" s="48">
        <v>11</v>
      </c>
      <c r="AI18" s="33">
        <f t="shared" si="6"/>
        <v>3</v>
      </c>
      <c r="AJ18" s="11" t="s">
        <v>53</v>
      </c>
      <c r="AK18" s="11">
        <v>1</v>
      </c>
      <c r="AL18" s="48">
        <f t="shared" si="7"/>
        <v>12.200666666666669</v>
      </c>
      <c r="AM18" s="13">
        <f t="shared" si="8"/>
        <v>30</v>
      </c>
      <c r="AN18" s="14" t="s">
        <v>204</v>
      </c>
      <c r="AO18" s="11" t="s">
        <v>53</v>
      </c>
      <c r="AP18" s="10">
        <v>2</v>
      </c>
      <c r="AQ18" s="51">
        <v>11.440000000000001</v>
      </c>
      <c r="AR18" s="33">
        <f t="shared" si="9"/>
        <v>5</v>
      </c>
      <c r="AS18" s="11" t="s">
        <v>53</v>
      </c>
      <c r="AT18" s="39">
        <v>1</v>
      </c>
      <c r="AU18" s="51">
        <v>12.824999999999999</v>
      </c>
      <c r="AV18" s="38">
        <f t="shared" si="10"/>
        <v>4</v>
      </c>
      <c r="AW18" s="11" t="s">
        <v>53</v>
      </c>
      <c r="AX18" s="11">
        <v>1</v>
      </c>
      <c r="AY18" s="52">
        <v>12.6</v>
      </c>
      <c r="AZ18" s="34">
        <f t="shared" si="11"/>
        <v>4</v>
      </c>
      <c r="BA18" s="11" t="s">
        <v>53</v>
      </c>
      <c r="BB18" s="11">
        <v>1</v>
      </c>
      <c r="BC18" s="51">
        <v>13.772000000000002</v>
      </c>
      <c r="BD18" s="34">
        <f t="shared" si="12"/>
        <v>6</v>
      </c>
      <c r="BE18" s="11" t="s">
        <v>53</v>
      </c>
      <c r="BF18" s="11">
        <v>1</v>
      </c>
      <c r="BG18" s="51">
        <v>14.641</v>
      </c>
      <c r="BH18" s="34">
        <f t="shared" si="13"/>
        <v>6</v>
      </c>
      <c r="BI18" s="11" t="s">
        <v>53</v>
      </c>
      <c r="BJ18" s="11">
        <v>1</v>
      </c>
      <c r="BK18" s="51">
        <v>11.384</v>
      </c>
      <c r="BL18" s="34">
        <f t="shared" si="14"/>
        <v>3</v>
      </c>
      <c r="BM18" s="11" t="s">
        <v>53</v>
      </c>
      <c r="BN18" s="11">
        <v>1</v>
      </c>
      <c r="BO18" s="51">
        <v>12.25</v>
      </c>
      <c r="BP18" s="34">
        <f t="shared" si="15"/>
        <v>2</v>
      </c>
      <c r="BQ18" s="11" t="s">
        <v>53</v>
      </c>
      <c r="BR18" s="11">
        <v>1</v>
      </c>
      <c r="BS18" s="48">
        <f t="shared" si="16"/>
        <v>12.934333333333335</v>
      </c>
      <c r="BT18" s="13">
        <f t="shared" si="17"/>
        <v>30</v>
      </c>
      <c r="BU18" s="14" t="s">
        <v>204</v>
      </c>
      <c r="BV18" s="11" t="s">
        <v>53</v>
      </c>
      <c r="BW18" s="36">
        <v>1</v>
      </c>
      <c r="BX18" s="13">
        <f t="shared" si="18"/>
        <v>60</v>
      </c>
      <c r="BY18" s="36" t="s">
        <v>204</v>
      </c>
    </row>
    <row r="19" spans="1:77" s="15" customFormat="1" ht="14.45" x14ac:dyDescent="0.3">
      <c r="A19" s="29">
        <v>6</v>
      </c>
      <c r="B19" s="21" t="s">
        <v>75</v>
      </c>
      <c r="C19" s="1" t="s">
        <v>76</v>
      </c>
      <c r="D19" s="1" t="s">
        <v>77</v>
      </c>
      <c r="E19" s="1" t="s">
        <v>78</v>
      </c>
      <c r="F19" s="22">
        <v>35407</v>
      </c>
      <c r="G19" s="1" t="s">
        <v>79</v>
      </c>
      <c r="H19" s="12" t="s">
        <v>36</v>
      </c>
      <c r="I19" s="11" t="s">
        <v>29</v>
      </c>
      <c r="J19" s="48">
        <v>11.85</v>
      </c>
      <c r="K19" s="33">
        <f t="shared" si="0"/>
        <v>4</v>
      </c>
      <c r="L19" s="11" t="s">
        <v>53</v>
      </c>
      <c r="M19" s="11">
        <v>2</v>
      </c>
      <c r="N19" s="48">
        <v>12.19</v>
      </c>
      <c r="O19" s="33">
        <f t="shared" si="1"/>
        <v>4</v>
      </c>
      <c r="P19" s="11" t="s">
        <v>53</v>
      </c>
      <c r="Q19" s="11">
        <v>2</v>
      </c>
      <c r="R19" s="48">
        <v>10</v>
      </c>
      <c r="S19" s="33">
        <f t="shared" si="2"/>
        <v>5</v>
      </c>
      <c r="T19" s="11" t="s">
        <v>53</v>
      </c>
      <c r="U19" s="11">
        <v>2</v>
      </c>
      <c r="V19" s="48">
        <v>10.53</v>
      </c>
      <c r="W19" s="33">
        <f t="shared" si="3"/>
        <v>6</v>
      </c>
      <c r="X19" s="11" t="s">
        <v>53</v>
      </c>
      <c r="Y19" s="11">
        <v>1</v>
      </c>
      <c r="Z19" s="48">
        <v>11.95</v>
      </c>
      <c r="AA19" s="33">
        <f t="shared" si="4"/>
        <v>4</v>
      </c>
      <c r="AB19" s="11" t="s">
        <v>53</v>
      </c>
      <c r="AC19" s="11">
        <v>1</v>
      </c>
      <c r="AD19" s="43">
        <v>13</v>
      </c>
      <c r="AE19" s="33">
        <f t="shared" si="5"/>
        <v>4</v>
      </c>
      <c r="AF19" s="11" t="s">
        <v>53</v>
      </c>
      <c r="AG19" s="11">
        <v>1</v>
      </c>
      <c r="AH19" s="48">
        <v>14.33</v>
      </c>
      <c r="AI19" s="33">
        <f t="shared" si="6"/>
        <v>3</v>
      </c>
      <c r="AJ19" s="11" t="s">
        <v>53</v>
      </c>
      <c r="AK19" s="11">
        <v>2</v>
      </c>
      <c r="AL19" s="48">
        <f t="shared" si="7"/>
        <v>11.737666666666666</v>
      </c>
      <c r="AM19" s="13">
        <f t="shared" si="8"/>
        <v>30</v>
      </c>
      <c r="AN19" s="14" t="s">
        <v>204</v>
      </c>
      <c r="AO19" s="11" t="s">
        <v>53</v>
      </c>
      <c r="AP19" s="10">
        <v>2</v>
      </c>
      <c r="AQ19" s="51">
        <v>12.08</v>
      </c>
      <c r="AR19" s="33">
        <f t="shared" si="9"/>
        <v>5</v>
      </c>
      <c r="AS19" s="11" t="s">
        <v>53</v>
      </c>
      <c r="AT19" s="39">
        <v>1</v>
      </c>
      <c r="AU19" s="50">
        <v>12.025</v>
      </c>
      <c r="AV19" s="38">
        <f t="shared" si="10"/>
        <v>4</v>
      </c>
      <c r="AW19" s="11" t="s">
        <v>53</v>
      </c>
      <c r="AX19" s="11">
        <v>2</v>
      </c>
      <c r="AY19" s="52">
        <v>12.049999999999999</v>
      </c>
      <c r="AZ19" s="34">
        <f t="shared" si="11"/>
        <v>4</v>
      </c>
      <c r="BA19" s="11" t="s">
        <v>53</v>
      </c>
      <c r="BB19" s="11">
        <v>1</v>
      </c>
      <c r="BC19" s="51">
        <v>13.0928</v>
      </c>
      <c r="BD19" s="34">
        <f t="shared" si="12"/>
        <v>6</v>
      </c>
      <c r="BE19" s="11" t="s">
        <v>53</v>
      </c>
      <c r="BF19" s="11">
        <v>1</v>
      </c>
      <c r="BG19" s="51">
        <v>11.401999999999999</v>
      </c>
      <c r="BH19" s="34">
        <f t="shared" si="13"/>
        <v>6</v>
      </c>
      <c r="BI19" s="11" t="s">
        <v>53</v>
      </c>
      <c r="BJ19" s="11">
        <v>1</v>
      </c>
      <c r="BK19" s="51">
        <v>10.248000000000001</v>
      </c>
      <c r="BL19" s="34">
        <f t="shared" si="14"/>
        <v>3</v>
      </c>
      <c r="BM19" s="11" t="s">
        <v>53</v>
      </c>
      <c r="BN19" s="11">
        <v>1</v>
      </c>
      <c r="BO19" s="51">
        <v>12</v>
      </c>
      <c r="BP19" s="34">
        <f t="shared" si="15"/>
        <v>2</v>
      </c>
      <c r="BQ19" s="11" t="s">
        <v>53</v>
      </c>
      <c r="BR19" s="11">
        <v>1</v>
      </c>
      <c r="BS19" s="48">
        <f t="shared" si="16"/>
        <v>11.947093333333333</v>
      </c>
      <c r="BT19" s="13">
        <f t="shared" si="17"/>
        <v>30</v>
      </c>
      <c r="BU19" s="14" t="s">
        <v>204</v>
      </c>
      <c r="BV19" s="11" t="s">
        <v>53</v>
      </c>
      <c r="BW19" s="36">
        <v>2</v>
      </c>
      <c r="BX19" s="13">
        <f t="shared" si="18"/>
        <v>60</v>
      </c>
      <c r="BY19" s="36" t="s">
        <v>204</v>
      </c>
    </row>
    <row r="20" spans="1:77" x14ac:dyDescent="0.25">
      <c r="A20" s="11">
        <v>7</v>
      </c>
      <c r="B20" s="21" t="s">
        <v>80</v>
      </c>
      <c r="C20" s="1" t="s">
        <v>81</v>
      </c>
      <c r="D20" s="1" t="s">
        <v>82</v>
      </c>
      <c r="E20" s="1" t="s">
        <v>83</v>
      </c>
      <c r="F20" s="22">
        <v>35905</v>
      </c>
      <c r="G20" s="1" t="s">
        <v>84</v>
      </c>
      <c r="H20" s="10" t="s">
        <v>36</v>
      </c>
      <c r="I20" s="11" t="s">
        <v>29</v>
      </c>
      <c r="J20" s="48">
        <v>11.38</v>
      </c>
      <c r="K20" s="33">
        <f t="shared" si="0"/>
        <v>4</v>
      </c>
      <c r="L20" s="11" t="s">
        <v>53</v>
      </c>
      <c r="M20" s="11">
        <v>1</v>
      </c>
      <c r="N20" s="48">
        <v>11.51</v>
      </c>
      <c r="O20" s="33">
        <f t="shared" si="1"/>
        <v>4</v>
      </c>
      <c r="P20" s="11" t="s">
        <v>53</v>
      </c>
      <c r="Q20" s="11">
        <v>1</v>
      </c>
      <c r="R20" s="48">
        <v>11.56</v>
      </c>
      <c r="S20" s="33">
        <f t="shared" si="2"/>
        <v>5</v>
      </c>
      <c r="T20" s="11" t="s">
        <v>53</v>
      </c>
      <c r="U20" s="11">
        <v>1</v>
      </c>
      <c r="V20" s="48">
        <v>11.54</v>
      </c>
      <c r="W20" s="33">
        <f t="shared" si="3"/>
        <v>6</v>
      </c>
      <c r="X20" s="11" t="s">
        <v>53</v>
      </c>
      <c r="Y20" s="11">
        <v>1</v>
      </c>
      <c r="Z20" s="48">
        <v>11.5</v>
      </c>
      <c r="AA20" s="33">
        <f t="shared" si="4"/>
        <v>4</v>
      </c>
      <c r="AB20" s="11" t="s">
        <v>53</v>
      </c>
      <c r="AC20" s="11">
        <v>1</v>
      </c>
      <c r="AD20" s="43">
        <v>13</v>
      </c>
      <c r="AE20" s="33">
        <f t="shared" si="5"/>
        <v>4</v>
      </c>
      <c r="AF20" s="11" t="s">
        <v>53</v>
      </c>
      <c r="AG20" s="11">
        <v>1</v>
      </c>
      <c r="AH20" s="48">
        <v>11.5</v>
      </c>
      <c r="AI20" s="33">
        <f t="shared" si="6"/>
        <v>3</v>
      </c>
      <c r="AJ20" s="11" t="s">
        <v>53</v>
      </c>
      <c r="AK20" s="11">
        <v>1</v>
      </c>
      <c r="AL20" s="48">
        <f t="shared" si="7"/>
        <v>11.703333333333335</v>
      </c>
      <c r="AM20" s="13">
        <f t="shared" si="8"/>
        <v>30</v>
      </c>
      <c r="AN20" s="14" t="s">
        <v>204</v>
      </c>
      <c r="AO20" s="11" t="s">
        <v>53</v>
      </c>
      <c r="AP20" s="10">
        <v>1</v>
      </c>
      <c r="AQ20" s="51">
        <v>14.96</v>
      </c>
      <c r="AR20" s="33">
        <f t="shared" si="9"/>
        <v>5</v>
      </c>
      <c r="AS20" s="11" t="s">
        <v>53</v>
      </c>
      <c r="AT20" s="39">
        <v>1</v>
      </c>
      <c r="AU20" s="51">
        <v>11.75</v>
      </c>
      <c r="AV20" s="38">
        <f t="shared" si="10"/>
        <v>4</v>
      </c>
      <c r="AW20" s="11" t="s">
        <v>53</v>
      </c>
      <c r="AX20" s="11">
        <v>1</v>
      </c>
      <c r="AY20" s="52">
        <v>12.15</v>
      </c>
      <c r="AZ20" s="34">
        <f t="shared" si="11"/>
        <v>4</v>
      </c>
      <c r="BA20" s="11" t="s">
        <v>53</v>
      </c>
      <c r="BB20" s="11">
        <v>1</v>
      </c>
      <c r="BC20" s="51">
        <v>12.613600000000002</v>
      </c>
      <c r="BD20" s="34">
        <f t="shared" si="12"/>
        <v>6</v>
      </c>
      <c r="BE20" s="11" t="s">
        <v>53</v>
      </c>
      <c r="BF20" s="11">
        <v>1</v>
      </c>
      <c r="BG20" s="51">
        <v>14.253000000000002</v>
      </c>
      <c r="BH20" s="34">
        <f t="shared" si="13"/>
        <v>6</v>
      </c>
      <c r="BI20" s="11" t="s">
        <v>53</v>
      </c>
      <c r="BJ20" s="11">
        <v>1</v>
      </c>
      <c r="BK20" s="51">
        <v>13.466000000000001</v>
      </c>
      <c r="BL20" s="34">
        <f t="shared" si="14"/>
        <v>3</v>
      </c>
      <c r="BM20" s="11" t="s">
        <v>53</v>
      </c>
      <c r="BN20" s="11">
        <v>1</v>
      </c>
      <c r="BO20" s="51">
        <v>15.25</v>
      </c>
      <c r="BP20" s="34">
        <f t="shared" si="15"/>
        <v>2</v>
      </c>
      <c r="BQ20" s="11" t="s">
        <v>53</v>
      </c>
      <c r="BR20" s="11">
        <v>1</v>
      </c>
      <c r="BS20" s="48">
        <f t="shared" si="16"/>
        <v>13.416586666666667</v>
      </c>
      <c r="BT20" s="13">
        <f t="shared" si="17"/>
        <v>30</v>
      </c>
      <c r="BU20" s="14" t="s">
        <v>204</v>
      </c>
      <c r="BV20" s="11" t="s">
        <v>53</v>
      </c>
      <c r="BW20" s="37">
        <v>1</v>
      </c>
      <c r="BX20" s="13">
        <f t="shared" si="18"/>
        <v>60</v>
      </c>
      <c r="BY20" s="36" t="s">
        <v>204</v>
      </c>
    </row>
    <row r="21" spans="1:77" s="15" customFormat="1" ht="30" x14ac:dyDescent="0.25">
      <c r="A21" s="11">
        <v>8</v>
      </c>
      <c r="B21" s="31" t="s">
        <v>201</v>
      </c>
      <c r="C21" s="35" t="s">
        <v>202</v>
      </c>
      <c r="D21" s="1" t="s">
        <v>85</v>
      </c>
      <c r="E21" s="1" t="s">
        <v>86</v>
      </c>
      <c r="F21" s="32">
        <v>35303</v>
      </c>
      <c r="G21" s="31" t="s">
        <v>200</v>
      </c>
      <c r="H21" s="12" t="s">
        <v>36</v>
      </c>
      <c r="I21" s="11" t="s">
        <v>29</v>
      </c>
      <c r="J21" s="48">
        <v>10.5</v>
      </c>
      <c r="K21" s="33">
        <f t="shared" si="0"/>
        <v>4</v>
      </c>
      <c r="L21" s="11" t="s">
        <v>53</v>
      </c>
      <c r="M21" s="11">
        <v>1</v>
      </c>
      <c r="N21" s="48">
        <v>10.73</v>
      </c>
      <c r="O21" s="33">
        <f t="shared" si="1"/>
        <v>4</v>
      </c>
      <c r="P21" s="11" t="s">
        <v>53</v>
      </c>
      <c r="Q21" s="11">
        <v>1</v>
      </c>
      <c r="R21" s="48">
        <v>11.08</v>
      </c>
      <c r="S21" s="33">
        <f t="shared" si="2"/>
        <v>5</v>
      </c>
      <c r="T21" s="11" t="s">
        <v>53</v>
      </c>
      <c r="U21" s="11">
        <v>1</v>
      </c>
      <c r="V21" s="48">
        <v>13.8</v>
      </c>
      <c r="W21" s="33">
        <f t="shared" si="3"/>
        <v>6</v>
      </c>
      <c r="X21" s="11" t="s">
        <v>53</v>
      </c>
      <c r="Y21" s="11">
        <v>2</v>
      </c>
      <c r="Z21" s="48">
        <v>10.78</v>
      </c>
      <c r="AA21" s="33">
        <f t="shared" si="4"/>
        <v>4</v>
      </c>
      <c r="AB21" s="11" t="s">
        <v>53</v>
      </c>
      <c r="AC21" s="11">
        <v>1</v>
      </c>
      <c r="AD21" s="43">
        <v>13.5</v>
      </c>
      <c r="AE21" s="33">
        <f t="shared" si="5"/>
        <v>4</v>
      </c>
      <c r="AF21" s="11" t="s">
        <v>53</v>
      </c>
      <c r="AG21" s="11">
        <v>1</v>
      </c>
      <c r="AH21" s="48">
        <v>12</v>
      </c>
      <c r="AI21" s="33">
        <f t="shared" si="6"/>
        <v>3</v>
      </c>
      <c r="AJ21" s="11" t="s">
        <v>53</v>
      </c>
      <c r="AK21" s="11">
        <v>2</v>
      </c>
      <c r="AL21" s="48">
        <f t="shared" si="7"/>
        <v>11.874666666666666</v>
      </c>
      <c r="AM21" s="13">
        <f t="shared" si="8"/>
        <v>30</v>
      </c>
      <c r="AN21" s="14" t="s">
        <v>204</v>
      </c>
      <c r="AO21" s="11" t="s">
        <v>53</v>
      </c>
      <c r="AP21" s="10">
        <v>2</v>
      </c>
      <c r="AQ21" s="51">
        <v>15.280000000000001</v>
      </c>
      <c r="AR21" s="33">
        <f t="shared" si="9"/>
        <v>5</v>
      </c>
      <c r="AS21" s="11" t="s">
        <v>53</v>
      </c>
      <c r="AT21" s="39">
        <v>2</v>
      </c>
      <c r="AU21" s="50">
        <v>10.625</v>
      </c>
      <c r="AV21" s="38">
        <f t="shared" si="10"/>
        <v>4</v>
      </c>
      <c r="AW21" s="11" t="s">
        <v>53</v>
      </c>
      <c r="AX21" s="11">
        <v>2</v>
      </c>
      <c r="AY21" s="52">
        <v>11.02</v>
      </c>
      <c r="AZ21" s="34">
        <f t="shared" si="11"/>
        <v>4</v>
      </c>
      <c r="BA21" s="11" t="s">
        <v>53</v>
      </c>
      <c r="BB21" s="11">
        <v>2</v>
      </c>
      <c r="BC21" s="51">
        <v>10.640799999999999</v>
      </c>
      <c r="BD21" s="34">
        <f t="shared" si="12"/>
        <v>6</v>
      </c>
      <c r="BE21" s="11" t="s">
        <v>53</v>
      </c>
      <c r="BF21" s="11">
        <v>1</v>
      </c>
      <c r="BG21" s="51">
        <v>10.861000000000001</v>
      </c>
      <c r="BH21" s="34">
        <f t="shared" si="13"/>
        <v>6</v>
      </c>
      <c r="BI21" s="11" t="s">
        <v>53</v>
      </c>
      <c r="BJ21" s="11">
        <v>1</v>
      </c>
      <c r="BK21" s="51">
        <v>11.238</v>
      </c>
      <c r="BL21" s="34">
        <f t="shared" si="14"/>
        <v>3</v>
      </c>
      <c r="BM21" s="11" t="s">
        <v>53</v>
      </c>
      <c r="BN21" s="11">
        <v>1</v>
      </c>
      <c r="BO21" s="51">
        <v>12.5</v>
      </c>
      <c r="BP21" s="34">
        <f t="shared" si="15"/>
        <v>2</v>
      </c>
      <c r="BQ21" s="11" t="s">
        <v>53</v>
      </c>
      <c r="BR21" s="11">
        <v>1</v>
      </c>
      <c r="BS21" s="48">
        <f t="shared" si="16"/>
        <v>11.690160000000001</v>
      </c>
      <c r="BT21" s="13">
        <f t="shared" si="17"/>
        <v>30</v>
      </c>
      <c r="BU21" s="14" t="s">
        <v>204</v>
      </c>
      <c r="BV21" s="11" t="s">
        <v>53</v>
      </c>
      <c r="BW21" s="36">
        <v>2</v>
      </c>
      <c r="BX21" s="13">
        <f t="shared" si="18"/>
        <v>60</v>
      </c>
      <c r="BY21" s="36" t="s">
        <v>204</v>
      </c>
    </row>
    <row r="22" spans="1:77" x14ac:dyDescent="0.25">
      <c r="A22" s="11">
        <v>9</v>
      </c>
      <c r="B22" s="21" t="s">
        <v>87</v>
      </c>
      <c r="C22" s="1" t="s">
        <v>88</v>
      </c>
      <c r="D22" s="1" t="s">
        <v>89</v>
      </c>
      <c r="E22" s="1" t="s">
        <v>90</v>
      </c>
      <c r="F22" s="22">
        <v>37793</v>
      </c>
      <c r="G22" s="1" t="s">
        <v>91</v>
      </c>
      <c r="H22" s="10" t="s">
        <v>37</v>
      </c>
      <c r="I22" s="11" t="s">
        <v>29</v>
      </c>
      <c r="J22" s="48">
        <v>13.05</v>
      </c>
      <c r="K22" s="33">
        <f t="shared" si="0"/>
        <v>4</v>
      </c>
      <c r="L22" s="11" t="s">
        <v>53</v>
      </c>
      <c r="M22" s="11">
        <v>2</v>
      </c>
      <c r="N22" s="48">
        <v>11.5</v>
      </c>
      <c r="O22" s="33">
        <f t="shared" si="1"/>
        <v>4</v>
      </c>
      <c r="P22" s="11" t="s">
        <v>53</v>
      </c>
      <c r="Q22" s="11">
        <v>1</v>
      </c>
      <c r="R22" s="48">
        <v>14.24</v>
      </c>
      <c r="S22" s="33">
        <f t="shared" si="2"/>
        <v>5</v>
      </c>
      <c r="T22" s="11" t="s">
        <v>53</v>
      </c>
      <c r="U22" s="11">
        <v>2</v>
      </c>
      <c r="V22" s="48">
        <v>9.26</v>
      </c>
      <c r="W22" s="33">
        <f t="shared" si="3"/>
        <v>0</v>
      </c>
      <c r="X22" s="11" t="s">
        <v>53</v>
      </c>
      <c r="Y22" s="11">
        <v>2</v>
      </c>
      <c r="Z22" s="48">
        <v>12.2</v>
      </c>
      <c r="AA22" s="33">
        <f t="shared" si="4"/>
        <v>4</v>
      </c>
      <c r="AB22" s="11" t="s">
        <v>53</v>
      </c>
      <c r="AC22" s="11">
        <v>2</v>
      </c>
      <c r="AD22" s="43">
        <v>13</v>
      </c>
      <c r="AE22" s="33">
        <f t="shared" si="5"/>
        <v>4</v>
      </c>
      <c r="AF22" s="11" t="s">
        <v>53</v>
      </c>
      <c r="AG22" s="11">
        <v>1</v>
      </c>
      <c r="AH22" s="48">
        <v>11.5</v>
      </c>
      <c r="AI22" s="33">
        <f t="shared" si="6"/>
        <v>3</v>
      </c>
      <c r="AJ22" s="11" t="s">
        <v>53</v>
      </c>
      <c r="AK22" s="11">
        <v>2</v>
      </c>
      <c r="AL22" s="48">
        <f t="shared" si="7"/>
        <v>10.156666666666666</v>
      </c>
      <c r="AM22" s="13">
        <f t="shared" si="8"/>
        <v>24</v>
      </c>
      <c r="AN22" s="14" t="s">
        <v>205</v>
      </c>
      <c r="AO22" s="11" t="s">
        <v>53</v>
      </c>
      <c r="AP22" s="10">
        <v>2</v>
      </c>
      <c r="AQ22" s="51">
        <v>10.52</v>
      </c>
      <c r="AR22" s="33">
        <f t="shared" si="9"/>
        <v>5</v>
      </c>
      <c r="AS22" s="11" t="s">
        <v>53</v>
      </c>
      <c r="AT22" s="39">
        <v>1</v>
      </c>
      <c r="AU22" s="50">
        <v>11.775</v>
      </c>
      <c r="AV22" s="38">
        <f t="shared" si="10"/>
        <v>4</v>
      </c>
      <c r="AW22" s="11" t="s">
        <v>53</v>
      </c>
      <c r="AX22" s="11">
        <v>2</v>
      </c>
      <c r="AY22" s="52">
        <v>11.43</v>
      </c>
      <c r="AZ22" s="34">
        <f t="shared" si="11"/>
        <v>4</v>
      </c>
      <c r="BA22" s="11" t="s">
        <v>53</v>
      </c>
      <c r="BB22" s="11">
        <v>2</v>
      </c>
      <c r="BC22" s="51">
        <v>12.6264</v>
      </c>
      <c r="BD22" s="34">
        <f t="shared" si="12"/>
        <v>6</v>
      </c>
      <c r="BE22" s="11" t="s">
        <v>53</v>
      </c>
      <c r="BF22" s="11">
        <v>1</v>
      </c>
      <c r="BG22" s="51">
        <v>11.754</v>
      </c>
      <c r="BH22" s="34">
        <f t="shared" si="13"/>
        <v>6</v>
      </c>
      <c r="BI22" s="11" t="s">
        <v>53</v>
      </c>
      <c r="BJ22" s="11">
        <v>1</v>
      </c>
      <c r="BK22" s="51">
        <v>10.762</v>
      </c>
      <c r="BL22" s="34">
        <f t="shared" si="14"/>
        <v>3</v>
      </c>
      <c r="BM22" s="11" t="s">
        <v>53</v>
      </c>
      <c r="BN22" s="11">
        <v>1</v>
      </c>
      <c r="BO22" s="51">
        <v>16</v>
      </c>
      <c r="BP22" s="34">
        <f t="shared" si="15"/>
        <v>2</v>
      </c>
      <c r="BQ22" s="11" t="s">
        <v>53</v>
      </c>
      <c r="BR22" s="11">
        <v>1</v>
      </c>
      <c r="BS22" s="48">
        <f t="shared" si="16"/>
        <v>11.86628</v>
      </c>
      <c r="BT22" s="13">
        <f t="shared" si="17"/>
        <v>30</v>
      </c>
      <c r="BU22" s="14" t="s">
        <v>204</v>
      </c>
      <c r="BV22" s="11" t="s">
        <v>53</v>
      </c>
      <c r="BW22" s="37">
        <v>2</v>
      </c>
      <c r="BX22" s="13">
        <f t="shared" si="18"/>
        <v>54</v>
      </c>
      <c r="BY22" s="36" t="s">
        <v>207</v>
      </c>
    </row>
    <row r="23" spans="1:77" s="15" customFormat="1" x14ac:dyDescent="0.25">
      <c r="A23" s="11">
        <v>10</v>
      </c>
      <c r="B23" s="21" t="s">
        <v>92</v>
      </c>
      <c r="C23" s="1" t="s">
        <v>93</v>
      </c>
      <c r="D23" s="1" t="s">
        <v>94</v>
      </c>
      <c r="E23" s="1" t="s">
        <v>95</v>
      </c>
      <c r="F23" s="22">
        <v>36665</v>
      </c>
      <c r="G23" s="1" t="s">
        <v>96</v>
      </c>
      <c r="H23" s="12" t="s">
        <v>37</v>
      </c>
      <c r="I23" s="11" t="s">
        <v>29</v>
      </c>
      <c r="J23" s="48">
        <v>11.9</v>
      </c>
      <c r="K23" s="33">
        <f t="shared" si="0"/>
        <v>4</v>
      </c>
      <c r="L23" s="11" t="s">
        <v>53</v>
      </c>
      <c r="M23" s="11">
        <v>1</v>
      </c>
      <c r="N23" s="48">
        <v>11.92</v>
      </c>
      <c r="O23" s="33">
        <f t="shared" si="1"/>
        <v>4</v>
      </c>
      <c r="P23" s="11" t="s">
        <v>53</v>
      </c>
      <c r="Q23" s="11">
        <v>1</v>
      </c>
      <c r="R23" s="48">
        <v>11.12</v>
      </c>
      <c r="S23" s="33">
        <f t="shared" si="2"/>
        <v>5</v>
      </c>
      <c r="T23" s="11" t="s">
        <v>53</v>
      </c>
      <c r="U23" s="11">
        <v>1</v>
      </c>
      <c r="V23" s="48">
        <v>10.31</v>
      </c>
      <c r="W23" s="33">
        <f t="shared" si="3"/>
        <v>6</v>
      </c>
      <c r="X23" s="11" t="s">
        <v>53</v>
      </c>
      <c r="Y23" s="11">
        <v>2</v>
      </c>
      <c r="Z23" s="48">
        <v>10.1</v>
      </c>
      <c r="AA23" s="33">
        <f t="shared" si="4"/>
        <v>4</v>
      </c>
      <c r="AB23" s="11" t="s">
        <v>53</v>
      </c>
      <c r="AC23" s="11">
        <v>1</v>
      </c>
      <c r="AD23" s="43">
        <v>13</v>
      </c>
      <c r="AE23" s="33">
        <f t="shared" si="5"/>
        <v>4</v>
      </c>
      <c r="AF23" s="11" t="s">
        <v>53</v>
      </c>
      <c r="AG23" s="11">
        <v>1</v>
      </c>
      <c r="AH23" s="48">
        <v>10.17</v>
      </c>
      <c r="AI23" s="33">
        <f t="shared" si="6"/>
        <v>3</v>
      </c>
      <c r="AJ23" s="11" t="s">
        <v>53</v>
      </c>
      <c r="AK23" s="11">
        <v>1</v>
      </c>
      <c r="AL23" s="48">
        <f t="shared" si="7"/>
        <v>11.188333333333333</v>
      </c>
      <c r="AM23" s="13">
        <f t="shared" si="8"/>
        <v>30</v>
      </c>
      <c r="AN23" s="14" t="s">
        <v>204</v>
      </c>
      <c r="AO23" s="11" t="s">
        <v>53</v>
      </c>
      <c r="AP23" s="10">
        <v>2</v>
      </c>
      <c r="AQ23" s="51">
        <v>13.280000000000001</v>
      </c>
      <c r="AR23" s="33">
        <f t="shared" si="9"/>
        <v>5</v>
      </c>
      <c r="AS23" s="11" t="s">
        <v>53</v>
      </c>
      <c r="AT23" s="39">
        <v>2</v>
      </c>
      <c r="AU23" s="50">
        <v>13.375</v>
      </c>
      <c r="AV23" s="38">
        <f t="shared" si="10"/>
        <v>4</v>
      </c>
      <c r="AW23" s="11" t="s">
        <v>53</v>
      </c>
      <c r="AX23" s="11">
        <v>2</v>
      </c>
      <c r="AY23" s="52">
        <v>12.2</v>
      </c>
      <c r="AZ23" s="34">
        <f t="shared" si="11"/>
        <v>4</v>
      </c>
      <c r="BA23" s="11" t="s">
        <v>53</v>
      </c>
      <c r="BB23" s="11">
        <v>1</v>
      </c>
      <c r="BC23" s="51">
        <v>12.200800000000001</v>
      </c>
      <c r="BD23" s="34">
        <f t="shared" si="12"/>
        <v>6</v>
      </c>
      <c r="BE23" s="11" t="s">
        <v>53</v>
      </c>
      <c r="BF23" s="11">
        <v>1</v>
      </c>
      <c r="BG23" s="51">
        <v>12.934000000000001</v>
      </c>
      <c r="BH23" s="34">
        <f t="shared" si="13"/>
        <v>6</v>
      </c>
      <c r="BI23" s="11" t="s">
        <v>53</v>
      </c>
      <c r="BJ23" s="11">
        <v>1</v>
      </c>
      <c r="BK23" s="51">
        <v>11.309000000000001</v>
      </c>
      <c r="BL23" s="34">
        <f t="shared" si="14"/>
        <v>3</v>
      </c>
      <c r="BM23" s="11" t="s">
        <v>53</v>
      </c>
      <c r="BN23" s="11">
        <v>1</v>
      </c>
      <c r="BO23" s="51">
        <v>14</v>
      </c>
      <c r="BP23" s="34">
        <f t="shared" si="15"/>
        <v>2</v>
      </c>
      <c r="BQ23" s="11" t="s">
        <v>53</v>
      </c>
      <c r="BR23" s="11">
        <v>1</v>
      </c>
      <c r="BS23" s="48">
        <f t="shared" si="16"/>
        <v>12.714526666666668</v>
      </c>
      <c r="BT23" s="13">
        <f t="shared" si="17"/>
        <v>30</v>
      </c>
      <c r="BU23" s="14" t="s">
        <v>204</v>
      </c>
      <c r="BV23" s="11" t="s">
        <v>53</v>
      </c>
      <c r="BW23" s="36">
        <v>2</v>
      </c>
      <c r="BX23" s="13">
        <f t="shared" si="18"/>
        <v>60</v>
      </c>
      <c r="BY23" s="36" t="s">
        <v>204</v>
      </c>
    </row>
    <row r="24" spans="1:77" s="15" customFormat="1" x14ac:dyDescent="0.25">
      <c r="A24" s="29">
        <v>11</v>
      </c>
      <c r="B24" s="21" t="s">
        <v>97</v>
      </c>
      <c r="C24" s="1" t="s">
        <v>98</v>
      </c>
      <c r="D24" s="1" t="s">
        <v>99</v>
      </c>
      <c r="E24" s="1" t="s">
        <v>100</v>
      </c>
      <c r="F24" s="22">
        <v>36612</v>
      </c>
      <c r="G24" s="1" t="s">
        <v>34</v>
      </c>
      <c r="H24" s="12" t="s">
        <v>37</v>
      </c>
      <c r="I24" s="11" t="s">
        <v>29</v>
      </c>
      <c r="J24" s="48">
        <v>11.05</v>
      </c>
      <c r="K24" s="33">
        <f t="shared" si="0"/>
        <v>4</v>
      </c>
      <c r="L24" s="11" t="s">
        <v>53</v>
      </c>
      <c r="M24" s="11">
        <v>1</v>
      </c>
      <c r="N24" s="48">
        <v>10.8</v>
      </c>
      <c r="O24" s="33">
        <f t="shared" si="1"/>
        <v>4</v>
      </c>
      <c r="P24" s="11" t="s">
        <v>53</v>
      </c>
      <c r="Q24" s="11">
        <v>2</v>
      </c>
      <c r="R24" s="48">
        <v>13.04</v>
      </c>
      <c r="S24" s="33">
        <f t="shared" si="2"/>
        <v>5</v>
      </c>
      <c r="T24" s="11" t="s">
        <v>53</v>
      </c>
      <c r="U24" s="11">
        <v>2</v>
      </c>
      <c r="V24" s="48">
        <v>11.42</v>
      </c>
      <c r="W24" s="33">
        <f t="shared" si="3"/>
        <v>6</v>
      </c>
      <c r="X24" s="11" t="s">
        <v>53</v>
      </c>
      <c r="Y24" s="11">
        <v>1</v>
      </c>
      <c r="Z24" s="48">
        <v>11.98</v>
      </c>
      <c r="AA24" s="33">
        <f t="shared" si="4"/>
        <v>4</v>
      </c>
      <c r="AB24" s="11" t="s">
        <v>53</v>
      </c>
      <c r="AC24" s="11">
        <v>2</v>
      </c>
      <c r="AD24" s="43"/>
      <c r="AE24" s="33">
        <f t="shared" si="5"/>
        <v>0</v>
      </c>
      <c r="AF24" s="11" t="s">
        <v>53</v>
      </c>
      <c r="AG24" s="11">
        <v>1</v>
      </c>
      <c r="AH24" s="48">
        <v>12.67</v>
      </c>
      <c r="AI24" s="33">
        <f t="shared" si="6"/>
        <v>3</v>
      </c>
      <c r="AJ24" s="11" t="s">
        <v>53</v>
      </c>
      <c r="AK24" s="11">
        <v>2</v>
      </c>
      <c r="AL24" s="48">
        <f t="shared" si="7"/>
        <v>10.235000000000001</v>
      </c>
      <c r="AM24" s="13">
        <f t="shared" si="8"/>
        <v>26</v>
      </c>
      <c r="AN24" s="14" t="s">
        <v>205</v>
      </c>
      <c r="AO24" s="11" t="s">
        <v>53</v>
      </c>
      <c r="AP24" s="10">
        <v>2</v>
      </c>
      <c r="AQ24" s="51">
        <v>11.96</v>
      </c>
      <c r="AR24" s="33">
        <f t="shared" si="9"/>
        <v>5</v>
      </c>
      <c r="AS24" s="11" t="s">
        <v>53</v>
      </c>
      <c r="AT24" s="39">
        <v>1</v>
      </c>
      <c r="AU24" s="51">
        <v>12.375</v>
      </c>
      <c r="AV24" s="38">
        <f t="shared" si="10"/>
        <v>4</v>
      </c>
      <c r="AW24" s="11" t="s">
        <v>53</v>
      </c>
      <c r="AX24" s="11">
        <v>1</v>
      </c>
      <c r="AY24" s="52">
        <v>10.1</v>
      </c>
      <c r="AZ24" s="34">
        <f t="shared" si="11"/>
        <v>4</v>
      </c>
      <c r="BA24" s="11" t="s">
        <v>53</v>
      </c>
      <c r="BB24" s="11">
        <v>1</v>
      </c>
      <c r="BC24" s="51">
        <v>12.279199999999999</v>
      </c>
      <c r="BD24" s="34">
        <f t="shared" si="12"/>
        <v>6</v>
      </c>
      <c r="BE24" s="11" t="s">
        <v>53</v>
      </c>
      <c r="BF24" s="11">
        <v>1</v>
      </c>
      <c r="BG24" s="51">
        <v>12.509</v>
      </c>
      <c r="BH24" s="34">
        <f t="shared" si="13"/>
        <v>6</v>
      </c>
      <c r="BI24" s="11" t="s">
        <v>53</v>
      </c>
      <c r="BJ24" s="11">
        <v>1</v>
      </c>
      <c r="BK24" s="51">
        <v>12.566000000000003</v>
      </c>
      <c r="BL24" s="34">
        <f t="shared" si="14"/>
        <v>3</v>
      </c>
      <c r="BM24" s="11" t="s">
        <v>53</v>
      </c>
      <c r="BN24" s="11">
        <v>1</v>
      </c>
      <c r="BO24" s="51">
        <v>11.75</v>
      </c>
      <c r="BP24" s="34">
        <f t="shared" si="15"/>
        <v>2</v>
      </c>
      <c r="BQ24" s="11" t="s">
        <v>53</v>
      </c>
      <c r="BR24" s="11">
        <v>1</v>
      </c>
      <c r="BS24" s="48">
        <f t="shared" si="16"/>
        <v>11.987573333333334</v>
      </c>
      <c r="BT24" s="13">
        <f t="shared" si="17"/>
        <v>30</v>
      </c>
      <c r="BU24" s="14" t="s">
        <v>204</v>
      </c>
      <c r="BV24" s="11" t="s">
        <v>53</v>
      </c>
      <c r="BW24" s="36">
        <v>2</v>
      </c>
      <c r="BX24" s="13">
        <f t="shared" si="18"/>
        <v>56</v>
      </c>
      <c r="BY24" s="36" t="s">
        <v>207</v>
      </c>
    </row>
    <row r="25" spans="1:77" s="15" customFormat="1" x14ac:dyDescent="0.25">
      <c r="A25" s="11">
        <v>12</v>
      </c>
      <c r="B25" s="21" t="s">
        <v>101</v>
      </c>
      <c r="C25" s="1" t="s">
        <v>102</v>
      </c>
      <c r="D25" s="1" t="s">
        <v>103</v>
      </c>
      <c r="E25" s="1" t="s">
        <v>104</v>
      </c>
      <c r="F25" s="23">
        <v>36512</v>
      </c>
      <c r="G25" s="24" t="s">
        <v>34</v>
      </c>
      <c r="H25" s="12" t="s">
        <v>36</v>
      </c>
      <c r="I25" s="11" t="s">
        <v>29</v>
      </c>
      <c r="J25" s="48">
        <v>10.99</v>
      </c>
      <c r="K25" s="33">
        <f t="shared" si="0"/>
        <v>4</v>
      </c>
      <c r="L25" s="11" t="s">
        <v>53</v>
      </c>
      <c r="M25" s="11">
        <v>2</v>
      </c>
      <c r="N25" s="48">
        <v>11.53</v>
      </c>
      <c r="O25" s="33">
        <f t="shared" si="1"/>
        <v>4</v>
      </c>
      <c r="P25" s="11" t="s">
        <v>53</v>
      </c>
      <c r="Q25" s="11">
        <v>1</v>
      </c>
      <c r="R25" s="48">
        <v>14.2</v>
      </c>
      <c r="S25" s="33">
        <f t="shared" si="2"/>
        <v>5</v>
      </c>
      <c r="T25" s="11" t="s">
        <v>53</v>
      </c>
      <c r="U25" s="11">
        <v>2</v>
      </c>
      <c r="V25" s="48">
        <v>12.02</v>
      </c>
      <c r="W25" s="33">
        <f t="shared" si="3"/>
        <v>6</v>
      </c>
      <c r="X25" s="11" t="s">
        <v>53</v>
      </c>
      <c r="Y25" s="11">
        <v>2</v>
      </c>
      <c r="Z25" s="48">
        <v>11.28</v>
      </c>
      <c r="AA25" s="33">
        <f t="shared" si="4"/>
        <v>4</v>
      </c>
      <c r="AB25" s="11" t="s">
        <v>53</v>
      </c>
      <c r="AC25" s="11">
        <v>2</v>
      </c>
      <c r="AD25" s="43">
        <v>13.5</v>
      </c>
      <c r="AE25" s="33">
        <f t="shared" si="5"/>
        <v>4</v>
      </c>
      <c r="AF25" s="11" t="s">
        <v>53</v>
      </c>
      <c r="AG25" s="11">
        <v>1</v>
      </c>
      <c r="AH25" s="48">
        <v>11.83</v>
      </c>
      <c r="AI25" s="33">
        <f t="shared" si="6"/>
        <v>3</v>
      </c>
      <c r="AJ25" s="11" t="s">
        <v>53</v>
      </c>
      <c r="AK25" s="11">
        <v>1</v>
      </c>
      <c r="AL25" s="48">
        <f t="shared" si="7"/>
        <v>12.260333333333334</v>
      </c>
      <c r="AM25" s="13">
        <f t="shared" si="8"/>
        <v>30</v>
      </c>
      <c r="AN25" s="14" t="s">
        <v>204</v>
      </c>
      <c r="AO25" s="11" t="s">
        <v>53</v>
      </c>
      <c r="AP25" s="10">
        <v>2</v>
      </c>
      <c r="AQ25" s="51">
        <v>11.4</v>
      </c>
      <c r="AR25" s="33">
        <f t="shared" si="9"/>
        <v>5</v>
      </c>
      <c r="AS25" s="11" t="s">
        <v>53</v>
      </c>
      <c r="AT25" s="39">
        <v>1</v>
      </c>
      <c r="AU25" s="51">
        <v>10.775</v>
      </c>
      <c r="AV25" s="38">
        <f t="shared" si="10"/>
        <v>4</v>
      </c>
      <c r="AW25" s="11" t="s">
        <v>53</v>
      </c>
      <c r="AX25" s="11">
        <v>1</v>
      </c>
      <c r="AY25" s="57">
        <v>10.5</v>
      </c>
      <c r="AZ25" s="34">
        <f t="shared" si="11"/>
        <v>4</v>
      </c>
      <c r="BA25" s="11" t="s">
        <v>53</v>
      </c>
      <c r="BB25" s="11">
        <v>1</v>
      </c>
      <c r="BC25" s="51">
        <v>13.588000000000001</v>
      </c>
      <c r="BD25" s="34">
        <f t="shared" si="12"/>
        <v>6</v>
      </c>
      <c r="BE25" s="11" t="s">
        <v>53</v>
      </c>
      <c r="BF25" s="11">
        <v>2</v>
      </c>
      <c r="BG25" s="51">
        <v>12.68</v>
      </c>
      <c r="BH25" s="34">
        <f t="shared" si="13"/>
        <v>6</v>
      </c>
      <c r="BI25" s="11" t="s">
        <v>53</v>
      </c>
      <c r="BJ25" s="11">
        <v>2</v>
      </c>
      <c r="BK25" s="51">
        <v>12.683</v>
      </c>
      <c r="BL25" s="34">
        <f t="shared" si="14"/>
        <v>3</v>
      </c>
      <c r="BM25" s="11" t="s">
        <v>53</v>
      </c>
      <c r="BN25" s="11">
        <v>1</v>
      </c>
      <c r="BO25" s="51">
        <v>13.25</v>
      </c>
      <c r="BP25" s="34">
        <f t="shared" si="15"/>
        <v>2</v>
      </c>
      <c r="BQ25" s="11" t="s">
        <v>53</v>
      </c>
      <c r="BR25" s="11">
        <v>1</v>
      </c>
      <c r="BS25" s="48">
        <f t="shared" si="16"/>
        <v>12.141899999999998</v>
      </c>
      <c r="BT25" s="13">
        <f t="shared" si="17"/>
        <v>30</v>
      </c>
      <c r="BU25" s="14" t="s">
        <v>204</v>
      </c>
      <c r="BV25" s="11" t="s">
        <v>53</v>
      </c>
      <c r="BW25" s="36">
        <v>2</v>
      </c>
      <c r="BX25" s="13">
        <f t="shared" si="18"/>
        <v>60</v>
      </c>
      <c r="BY25" s="36" t="s">
        <v>204</v>
      </c>
    </row>
    <row r="26" spans="1:77" s="15" customFormat="1" x14ac:dyDescent="0.25">
      <c r="A26" s="11">
        <v>13</v>
      </c>
      <c r="B26" s="21" t="s">
        <v>105</v>
      </c>
      <c r="C26" s="1" t="s">
        <v>106</v>
      </c>
      <c r="D26" s="1" t="s">
        <v>107</v>
      </c>
      <c r="E26" s="1" t="s">
        <v>108</v>
      </c>
      <c r="F26" s="22">
        <v>36744</v>
      </c>
      <c r="G26" s="1" t="s">
        <v>109</v>
      </c>
      <c r="H26" s="12" t="s">
        <v>37</v>
      </c>
      <c r="I26" s="11" t="s">
        <v>29</v>
      </c>
      <c r="J26" s="48">
        <v>11.75</v>
      </c>
      <c r="K26" s="33">
        <f t="shared" si="0"/>
        <v>4</v>
      </c>
      <c r="L26" s="11" t="s">
        <v>53</v>
      </c>
      <c r="M26" s="11">
        <v>2</v>
      </c>
      <c r="N26" s="48">
        <v>11.25</v>
      </c>
      <c r="O26" s="33">
        <f t="shared" si="1"/>
        <v>4</v>
      </c>
      <c r="P26" s="11" t="s">
        <v>53</v>
      </c>
      <c r="Q26" s="11">
        <v>2</v>
      </c>
      <c r="R26" s="48">
        <v>10.64</v>
      </c>
      <c r="S26" s="33">
        <f t="shared" si="2"/>
        <v>5</v>
      </c>
      <c r="T26" s="11" t="s">
        <v>53</v>
      </c>
      <c r="U26" s="11">
        <v>1</v>
      </c>
      <c r="V26" s="48">
        <v>12.03</v>
      </c>
      <c r="W26" s="33">
        <f t="shared" si="3"/>
        <v>6</v>
      </c>
      <c r="X26" s="11" t="s">
        <v>53</v>
      </c>
      <c r="Y26" s="11">
        <v>2</v>
      </c>
      <c r="Z26" s="48">
        <v>10.58</v>
      </c>
      <c r="AA26" s="33">
        <f t="shared" si="4"/>
        <v>4</v>
      </c>
      <c r="AB26" s="11" t="s">
        <v>53</v>
      </c>
      <c r="AC26" s="11">
        <v>1</v>
      </c>
      <c r="AD26" s="43">
        <v>13</v>
      </c>
      <c r="AE26" s="33">
        <f t="shared" si="5"/>
        <v>4</v>
      </c>
      <c r="AF26" s="11" t="s">
        <v>53</v>
      </c>
      <c r="AG26" s="11">
        <v>1</v>
      </c>
      <c r="AH26" s="48">
        <v>10</v>
      </c>
      <c r="AI26" s="33">
        <f t="shared" si="6"/>
        <v>3</v>
      </c>
      <c r="AJ26" s="11" t="s">
        <v>53</v>
      </c>
      <c r="AK26" s="11">
        <v>1</v>
      </c>
      <c r="AL26" s="48">
        <f t="shared" si="7"/>
        <v>11.389999999999999</v>
      </c>
      <c r="AM26" s="13">
        <f t="shared" si="8"/>
        <v>30</v>
      </c>
      <c r="AN26" s="14" t="s">
        <v>204</v>
      </c>
      <c r="AO26" s="11" t="s">
        <v>53</v>
      </c>
      <c r="AP26" s="10">
        <v>2</v>
      </c>
      <c r="AQ26" s="51">
        <v>10.220000000000001</v>
      </c>
      <c r="AR26" s="33">
        <f t="shared" si="9"/>
        <v>5</v>
      </c>
      <c r="AS26" s="11" t="s">
        <v>53</v>
      </c>
      <c r="AT26" s="39">
        <v>1</v>
      </c>
      <c r="AU26" s="51">
        <v>11.225000000000001</v>
      </c>
      <c r="AV26" s="38">
        <f t="shared" si="10"/>
        <v>4</v>
      </c>
      <c r="AW26" s="11" t="s">
        <v>53</v>
      </c>
      <c r="AX26" s="11">
        <v>1</v>
      </c>
      <c r="AY26" s="52">
        <v>10.899999999999999</v>
      </c>
      <c r="AZ26" s="34">
        <f t="shared" si="11"/>
        <v>4</v>
      </c>
      <c r="BA26" s="11" t="s">
        <v>53</v>
      </c>
      <c r="BB26" s="11">
        <v>1</v>
      </c>
      <c r="BC26" s="51">
        <v>13.119200000000003</v>
      </c>
      <c r="BD26" s="34">
        <f t="shared" si="12"/>
        <v>6</v>
      </c>
      <c r="BE26" s="11" t="s">
        <v>53</v>
      </c>
      <c r="BF26" s="11">
        <v>1</v>
      </c>
      <c r="BG26" s="51">
        <v>11.327</v>
      </c>
      <c r="BH26" s="34">
        <f t="shared" si="13"/>
        <v>6</v>
      </c>
      <c r="BI26" s="11" t="s">
        <v>53</v>
      </c>
      <c r="BJ26" s="11">
        <v>1</v>
      </c>
      <c r="BK26" s="51">
        <v>12.272</v>
      </c>
      <c r="BL26" s="34">
        <f t="shared" si="14"/>
        <v>3</v>
      </c>
      <c r="BM26" s="11" t="s">
        <v>53</v>
      </c>
      <c r="BN26" s="11">
        <v>1</v>
      </c>
      <c r="BO26" s="51">
        <v>14</v>
      </c>
      <c r="BP26" s="34">
        <f t="shared" si="15"/>
        <v>2</v>
      </c>
      <c r="BQ26" s="11" t="s">
        <v>53</v>
      </c>
      <c r="BR26" s="11">
        <v>1</v>
      </c>
      <c r="BS26" s="48">
        <f t="shared" si="16"/>
        <v>11.703106666666667</v>
      </c>
      <c r="BT26" s="13">
        <f t="shared" si="17"/>
        <v>30</v>
      </c>
      <c r="BU26" s="14" t="s">
        <v>204</v>
      </c>
      <c r="BV26" s="11" t="s">
        <v>53</v>
      </c>
      <c r="BW26" s="10">
        <v>2</v>
      </c>
      <c r="BX26" s="13">
        <f t="shared" si="18"/>
        <v>60</v>
      </c>
      <c r="BY26" s="36" t="s">
        <v>204</v>
      </c>
    </row>
    <row r="27" spans="1:77" s="15" customFormat="1" x14ac:dyDescent="0.25">
      <c r="A27" s="11">
        <v>14</v>
      </c>
      <c r="B27" s="21" t="s">
        <v>110</v>
      </c>
      <c r="C27" s="1" t="s">
        <v>111</v>
      </c>
      <c r="D27" s="1" t="s">
        <v>112</v>
      </c>
      <c r="E27" s="1" t="s">
        <v>113</v>
      </c>
      <c r="F27" s="22">
        <v>36615</v>
      </c>
      <c r="G27" s="1" t="s">
        <v>114</v>
      </c>
      <c r="H27" s="12" t="s">
        <v>37</v>
      </c>
      <c r="I27" s="11" t="s">
        <v>29</v>
      </c>
      <c r="J27" s="48">
        <v>13.01</v>
      </c>
      <c r="K27" s="33">
        <f t="shared" si="0"/>
        <v>4</v>
      </c>
      <c r="L27" s="11" t="s">
        <v>53</v>
      </c>
      <c r="M27" s="11">
        <v>1</v>
      </c>
      <c r="N27" s="48">
        <v>10.58</v>
      </c>
      <c r="O27" s="33">
        <f t="shared" si="1"/>
        <v>4</v>
      </c>
      <c r="P27" s="11" t="s">
        <v>53</v>
      </c>
      <c r="Q27" s="11">
        <v>1</v>
      </c>
      <c r="R27" s="48">
        <v>10.6</v>
      </c>
      <c r="S27" s="33">
        <f t="shared" si="2"/>
        <v>5</v>
      </c>
      <c r="T27" s="11" t="s">
        <v>53</v>
      </c>
      <c r="U27" s="11">
        <v>1</v>
      </c>
      <c r="V27" s="48">
        <v>11.92</v>
      </c>
      <c r="W27" s="33">
        <f t="shared" si="3"/>
        <v>6</v>
      </c>
      <c r="X27" s="11" t="s">
        <v>53</v>
      </c>
      <c r="Y27" s="11">
        <v>2</v>
      </c>
      <c r="Z27" s="48">
        <v>10.98</v>
      </c>
      <c r="AA27" s="33">
        <f t="shared" si="4"/>
        <v>4</v>
      </c>
      <c r="AB27" s="11" t="s">
        <v>53</v>
      </c>
      <c r="AC27" s="11">
        <v>1</v>
      </c>
      <c r="AD27" s="43">
        <v>13.5</v>
      </c>
      <c r="AE27" s="33">
        <f t="shared" si="5"/>
        <v>4</v>
      </c>
      <c r="AF27" s="11" t="s">
        <v>53</v>
      </c>
      <c r="AG27" s="11">
        <v>1</v>
      </c>
      <c r="AH27" s="48">
        <v>10.67</v>
      </c>
      <c r="AI27" s="33">
        <f t="shared" si="6"/>
        <v>3</v>
      </c>
      <c r="AJ27" s="11" t="s">
        <v>53</v>
      </c>
      <c r="AK27" s="11">
        <v>1</v>
      </c>
      <c r="AL27" s="48">
        <f t="shared" si="7"/>
        <v>11.627000000000001</v>
      </c>
      <c r="AM27" s="13">
        <f t="shared" si="8"/>
        <v>30</v>
      </c>
      <c r="AN27" s="14" t="s">
        <v>204</v>
      </c>
      <c r="AO27" s="11" t="s">
        <v>53</v>
      </c>
      <c r="AP27" s="10">
        <v>2</v>
      </c>
      <c r="AQ27" s="51">
        <v>13.280000000000001</v>
      </c>
      <c r="AR27" s="33">
        <f t="shared" si="9"/>
        <v>5</v>
      </c>
      <c r="AS27" s="11" t="s">
        <v>53</v>
      </c>
      <c r="AT27" s="39">
        <v>1</v>
      </c>
      <c r="AU27" s="51">
        <v>11.425000000000001</v>
      </c>
      <c r="AV27" s="38">
        <f t="shared" si="10"/>
        <v>4</v>
      </c>
      <c r="AW27" s="11" t="s">
        <v>53</v>
      </c>
      <c r="AX27" s="11">
        <v>1</v>
      </c>
      <c r="AY27" s="52">
        <v>13.55</v>
      </c>
      <c r="AZ27" s="34">
        <f t="shared" si="11"/>
        <v>4</v>
      </c>
      <c r="BA27" s="11" t="s">
        <v>53</v>
      </c>
      <c r="BB27" s="11">
        <v>1</v>
      </c>
      <c r="BC27" s="51">
        <v>13.5608</v>
      </c>
      <c r="BD27" s="34">
        <f t="shared" si="12"/>
        <v>6</v>
      </c>
      <c r="BE27" s="11" t="s">
        <v>53</v>
      </c>
      <c r="BF27" s="11">
        <v>1</v>
      </c>
      <c r="BG27" s="51">
        <v>13.901999999999999</v>
      </c>
      <c r="BH27" s="34">
        <f t="shared" si="13"/>
        <v>6</v>
      </c>
      <c r="BI27" s="11" t="s">
        <v>53</v>
      </c>
      <c r="BJ27" s="11">
        <v>1</v>
      </c>
      <c r="BK27" s="51">
        <v>10.358000000000001</v>
      </c>
      <c r="BL27" s="34">
        <f t="shared" si="14"/>
        <v>3</v>
      </c>
      <c r="BM27" s="11" t="s">
        <v>53</v>
      </c>
      <c r="BN27" s="11">
        <v>1</v>
      </c>
      <c r="BO27" s="51">
        <v>12.25</v>
      </c>
      <c r="BP27" s="34">
        <f t="shared" si="15"/>
        <v>2</v>
      </c>
      <c r="BQ27" s="11" t="s">
        <v>53</v>
      </c>
      <c r="BR27" s="11">
        <v>1</v>
      </c>
      <c r="BS27" s="48">
        <f t="shared" si="16"/>
        <v>12.88836</v>
      </c>
      <c r="BT27" s="13">
        <f t="shared" si="17"/>
        <v>30</v>
      </c>
      <c r="BU27" s="14" t="s">
        <v>204</v>
      </c>
      <c r="BV27" s="11" t="s">
        <v>53</v>
      </c>
      <c r="BW27" s="10">
        <v>2</v>
      </c>
      <c r="BX27" s="13">
        <f t="shared" si="18"/>
        <v>60</v>
      </c>
      <c r="BY27" s="36" t="s">
        <v>204</v>
      </c>
    </row>
    <row r="28" spans="1:77" s="15" customFormat="1" x14ac:dyDescent="0.25">
      <c r="A28" s="11">
        <v>15</v>
      </c>
      <c r="B28" s="21" t="s">
        <v>115</v>
      </c>
      <c r="C28" s="1" t="s">
        <v>116</v>
      </c>
      <c r="D28" s="1" t="s">
        <v>117</v>
      </c>
      <c r="E28" s="1" t="s">
        <v>118</v>
      </c>
      <c r="F28" s="22">
        <v>36519</v>
      </c>
      <c r="G28" s="1" t="s">
        <v>119</v>
      </c>
      <c r="H28" s="12" t="s">
        <v>36</v>
      </c>
      <c r="I28" s="11" t="s">
        <v>29</v>
      </c>
      <c r="J28" s="48">
        <v>11.25</v>
      </c>
      <c r="K28" s="33">
        <f t="shared" si="0"/>
        <v>4</v>
      </c>
      <c r="L28" s="11" t="s">
        <v>53</v>
      </c>
      <c r="M28" s="11">
        <v>1</v>
      </c>
      <c r="N28" s="48">
        <v>8.8000000000000007</v>
      </c>
      <c r="O28" s="33">
        <f t="shared" si="1"/>
        <v>0</v>
      </c>
      <c r="P28" s="11" t="s">
        <v>53</v>
      </c>
      <c r="Q28" s="11">
        <v>2</v>
      </c>
      <c r="R28" s="48">
        <v>12.68</v>
      </c>
      <c r="S28" s="33">
        <f t="shared" si="2"/>
        <v>5</v>
      </c>
      <c r="T28" s="11" t="s">
        <v>53</v>
      </c>
      <c r="U28" s="11">
        <v>2</v>
      </c>
      <c r="V28" s="48">
        <v>14.07</v>
      </c>
      <c r="W28" s="33">
        <f t="shared" si="3"/>
        <v>6</v>
      </c>
      <c r="X28" s="11" t="s">
        <v>53</v>
      </c>
      <c r="Y28" s="11">
        <v>2</v>
      </c>
      <c r="Z28" s="48">
        <v>13.04</v>
      </c>
      <c r="AA28" s="33">
        <f t="shared" si="4"/>
        <v>4</v>
      </c>
      <c r="AB28" s="11" t="s">
        <v>53</v>
      </c>
      <c r="AC28" s="11">
        <v>2</v>
      </c>
      <c r="AD28" s="43"/>
      <c r="AE28" s="33">
        <f t="shared" si="5"/>
        <v>0</v>
      </c>
      <c r="AF28" s="11" t="s">
        <v>53</v>
      </c>
      <c r="AG28" s="11">
        <v>1</v>
      </c>
      <c r="AH28" s="48">
        <v>12.67</v>
      </c>
      <c r="AI28" s="33">
        <f t="shared" si="6"/>
        <v>3</v>
      </c>
      <c r="AJ28" s="11" t="s">
        <v>53</v>
      </c>
      <c r="AK28" s="11">
        <v>2</v>
      </c>
      <c r="AL28" s="48">
        <f t="shared" si="7"/>
        <v>9.4329999999999998</v>
      </c>
      <c r="AM28" s="13">
        <f t="shared" si="8"/>
        <v>22</v>
      </c>
      <c r="AN28" s="14" t="s">
        <v>205</v>
      </c>
      <c r="AO28" s="11" t="s">
        <v>53</v>
      </c>
      <c r="AP28" s="10">
        <v>2</v>
      </c>
      <c r="AQ28" s="51">
        <v>8.7799999999999994</v>
      </c>
      <c r="AR28" s="33">
        <f t="shared" si="9"/>
        <v>0</v>
      </c>
      <c r="AS28" s="11" t="s">
        <v>53</v>
      </c>
      <c r="AT28" s="39">
        <v>2</v>
      </c>
      <c r="AU28" s="50">
        <v>10.375</v>
      </c>
      <c r="AV28" s="38">
        <f t="shared" si="10"/>
        <v>4</v>
      </c>
      <c r="AW28" s="11" t="s">
        <v>53</v>
      </c>
      <c r="AX28" s="11">
        <v>2</v>
      </c>
      <c r="AY28" s="52">
        <v>11.4</v>
      </c>
      <c r="AZ28" s="34">
        <f t="shared" si="11"/>
        <v>4</v>
      </c>
      <c r="BA28" s="11" t="s">
        <v>53</v>
      </c>
      <c r="BB28" s="11">
        <v>2</v>
      </c>
      <c r="BC28" s="51">
        <v>11.027999999999999</v>
      </c>
      <c r="BD28" s="34">
        <f t="shared" si="12"/>
        <v>6</v>
      </c>
      <c r="BE28" s="11" t="s">
        <v>53</v>
      </c>
      <c r="BF28" s="11">
        <v>1</v>
      </c>
      <c r="BG28" s="51">
        <v>10.7</v>
      </c>
      <c r="BH28" s="34">
        <f t="shared" si="13"/>
        <v>6</v>
      </c>
      <c r="BI28" s="11" t="s">
        <v>53</v>
      </c>
      <c r="BJ28" s="11">
        <v>2</v>
      </c>
      <c r="BK28" s="51">
        <v>8.4450000000000003</v>
      </c>
      <c r="BL28" s="34">
        <f t="shared" si="14"/>
        <v>0</v>
      </c>
      <c r="BM28" s="11" t="s">
        <v>53</v>
      </c>
      <c r="BN28" s="11">
        <v>2</v>
      </c>
      <c r="BO28" s="51">
        <v>12.25</v>
      </c>
      <c r="BP28" s="34">
        <f t="shared" si="15"/>
        <v>2</v>
      </c>
      <c r="BQ28" s="11" t="s">
        <v>53</v>
      </c>
      <c r="BR28" s="11">
        <v>1</v>
      </c>
      <c r="BS28" s="48">
        <f t="shared" si="16"/>
        <v>8.0655999999999981</v>
      </c>
      <c r="BT28" s="13">
        <f t="shared" si="17"/>
        <v>22</v>
      </c>
      <c r="BU28" s="14" t="s">
        <v>205</v>
      </c>
      <c r="BV28" s="11" t="s">
        <v>53</v>
      </c>
      <c r="BW28" s="10">
        <v>2</v>
      </c>
      <c r="BX28" s="13">
        <f t="shared" si="18"/>
        <v>44</v>
      </c>
      <c r="BY28" s="36" t="s">
        <v>205</v>
      </c>
    </row>
    <row r="29" spans="1:77" s="15" customFormat="1" x14ac:dyDescent="0.25">
      <c r="A29" s="29">
        <v>16</v>
      </c>
      <c r="B29" s="21" t="s">
        <v>120</v>
      </c>
      <c r="C29" s="1" t="s">
        <v>121</v>
      </c>
      <c r="D29" s="1" t="s">
        <v>122</v>
      </c>
      <c r="E29" s="1" t="s">
        <v>123</v>
      </c>
      <c r="F29" s="22">
        <v>35828</v>
      </c>
      <c r="G29" s="1" t="s">
        <v>124</v>
      </c>
      <c r="H29" s="12" t="s">
        <v>36</v>
      </c>
      <c r="I29" s="11" t="s">
        <v>29</v>
      </c>
      <c r="J29" s="48">
        <v>12.58</v>
      </c>
      <c r="K29" s="33">
        <f t="shared" si="0"/>
        <v>4</v>
      </c>
      <c r="L29" s="11" t="s">
        <v>53</v>
      </c>
      <c r="M29" s="11">
        <v>1</v>
      </c>
      <c r="N29" s="48">
        <v>12.43</v>
      </c>
      <c r="O29" s="33">
        <f t="shared" si="1"/>
        <v>4</v>
      </c>
      <c r="P29" s="11" t="s">
        <v>53</v>
      </c>
      <c r="Q29" s="11">
        <v>1</v>
      </c>
      <c r="R29" s="48">
        <v>14.2</v>
      </c>
      <c r="S29" s="33">
        <f t="shared" si="2"/>
        <v>5</v>
      </c>
      <c r="T29" s="11" t="s">
        <v>53</v>
      </c>
      <c r="U29" s="11">
        <v>2</v>
      </c>
      <c r="V29" s="48">
        <v>12.51</v>
      </c>
      <c r="W29" s="33">
        <f t="shared" si="3"/>
        <v>6</v>
      </c>
      <c r="X29" s="11" t="s">
        <v>53</v>
      </c>
      <c r="Y29" s="11">
        <v>1</v>
      </c>
      <c r="Z29" s="48">
        <v>12.3</v>
      </c>
      <c r="AA29" s="33">
        <f t="shared" si="4"/>
        <v>4</v>
      </c>
      <c r="AB29" s="11" t="s">
        <v>53</v>
      </c>
      <c r="AC29" s="11">
        <v>1</v>
      </c>
      <c r="AD29" s="43">
        <v>12</v>
      </c>
      <c r="AE29" s="33">
        <f t="shared" si="5"/>
        <v>4</v>
      </c>
      <c r="AF29" s="11" t="s">
        <v>53</v>
      </c>
      <c r="AG29" s="11">
        <v>1</v>
      </c>
      <c r="AH29" s="48">
        <v>14.67</v>
      </c>
      <c r="AI29" s="33">
        <f t="shared" si="6"/>
        <v>3</v>
      </c>
      <c r="AJ29" s="11" t="s">
        <v>53</v>
      </c>
      <c r="AK29" s="11">
        <v>1</v>
      </c>
      <c r="AL29" s="48">
        <f t="shared" si="7"/>
        <v>12.910333333333334</v>
      </c>
      <c r="AM29" s="13">
        <f t="shared" si="8"/>
        <v>30</v>
      </c>
      <c r="AN29" s="14" t="s">
        <v>204</v>
      </c>
      <c r="AO29" s="11" t="s">
        <v>53</v>
      </c>
      <c r="AP29" s="10">
        <v>2</v>
      </c>
      <c r="AQ29" s="51">
        <v>13.16</v>
      </c>
      <c r="AR29" s="33">
        <f t="shared" si="9"/>
        <v>5</v>
      </c>
      <c r="AS29" s="11" t="s">
        <v>53</v>
      </c>
      <c r="AT29" s="39">
        <v>1</v>
      </c>
      <c r="AU29" s="51">
        <v>11.1</v>
      </c>
      <c r="AV29" s="38">
        <f t="shared" si="10"/>
        <v>4</v>
      </c>
      <c r="AW29" s="11" t="s">
        <v>53</v>
      </c>
      <c r="AX29" s="11">
        <v>1</v>
      </c>
      <c r="AY29" s="52">
        <v>11.6</v>
      </c>
      <c r="AZ29" s="34">
        <f t="shared" si="11"/>
        <v>4</v>
      </c>
      <c r="BA29" s="11" t="s">
        <v>53</v>
      </c>
      <c r="BB29" s="11">
        <v>1</v>
      </c>
      <c r="BC29" s="51">
        <v>14.279199999999999</v>
      </c>
      <c r="BD29" s="34">
        <f t="shared" si="12"/>
        <v>6</v>
      </c>
      <c r="BE29" s="11" t="s">
        <v>53</v>
      </c>
      <c r="BF29" s="11">
        <v>1</v>
      </c>
      <c r="BG29" s="51">
        <v>13.387</v>
      </c>
      <c r="BH29" s="34">
        <f t="shared" si="13"/>
        <v>6</v>
      </c>
      <c r="BI29" s="11" t="s">
        <v>53</v>
      </c>
      <c r="BJ29" s="11">
        <v>1</v>
      </c>
      <c r="BK29" s="51">
        <v>12.564</v>
      </c>
      <c r="BL29" s="34">
        <f t="shared" si="14"/>
        <v>3</v>
      </c>
      <c r="BM29" s="11" t="s">
        <v>53</v>
      </c>
      <c r="BN29" s="11">
        <v>1</v>
      </c>
      <c r="BO29" s="51">
        <v>13.75</v>
      </c>
      <c r="BP29" s="34">
        <f t="shared" si="15"/>
        <v>2</v>
      </c>
      <c r="BQ29" s="11" t="s">
        <v>53</v>
      </c>
      <c r="BR29" s="11">
        <v>1</v>
      </c>
      <c r="BS29" s="48">
        <f t="shared" si="16"/>
        <v>12.926306666666667</v>
      </c>
      <c r="BT29" s="13">
        <f t="shared" si="17"/>
        <v>30</v>
      </c>
      <c r="BU29" s="14" t="s">
        <v>204</v>
      </c>
      <c r="BV29" s="11" t="s">
        <v>53</v>
      </c>
      <c r="BW29" s="10">
        <v>2</v>
      </c>
      <c r="BX29" s="13">
        <f t="shared" si="18"/>
        <v>60</v>
      </c>
      <c r="BY29" s="36" t="s">
        <v>204</v>
      </c>
    </row>
    <row r="30" spans="1:77" s="15" customFormat="1" x14ac:dyDescent="0.25">
      <c r="A30" s="11">
        <v>17</v>
      </c>
      <c r="B30" s="11" t="s">
        <v>125</v>
      </c>
      <c r="C30" s="11" t="s">
        <v>126</v>
      </c>
      <c r="D30" s="1" t="s">
        <v>127</v>
      </c>
      <c r="E30" s="1" t="s">
        <v>128</v>
      </c>
      <c r="F30" s="25">
        <v>33517</v>
      </c>
      <c r="G30" s="11" t="s">
        <v>129</v>
      </c>
      <c r="H30" s="12" t="s">
        <v>37</v>
      </c>
      <c r="I30" s="11" t="s">
        <v>29</v>
      </c>
      <c r="J30" s="48">
        <v>10.94</v>
      </c>
      <c r="K30" s="33">
        <f t="shared" si="0"/>
        <v>4</v>
      </c>
      <c r="L30" s="11" t="s">
        <v>206</v>
      </c>
      <c r="M30" s="11">
        <v>1</v>
      </c>
      <c r="N30" s="48">
        <v>10.46</v>
      </c>
      <c r="O30" s="33">
        <f t="shared" si="1"/>
        <v>4</v>
      </c>
      <c r="P30" s="11" t="s">
        <v>206</v>
      </c>
      <c r="Q30" s="11">
        <v>2</v>
      </c>
      <c r="R30" s="48">
        <v>10.32</v>
      </c>
      <c r="S30" s="33">
        <f t="shared" si="2"/>
        <v>5</v>
      </c>
      <c r="T30" s="11" t="s">
        <v>206</v>
      </c>
      <c r="U30" s="11">
        <v>1</v>
      </c>
      <c r="V30" s="48">
        <v>13.37</v>
      </c>
      <c r="W30" s="33">
        <f t="shared" si="3"/>
        <v>6</v>
      </c>
      <c r="X30" s="11" t="s">
        <v>206</v>
      </c>
      <c r="Y30" s="11">
        <v>2</v>
      </c>
      <c r="Z30" s="48">
        <v>12.73</v>
      </c>
      <c r="AA30" s="33">
        <f t="shared" si="4"/>
        <v>4</v>
      </c>
      <c r="AB30" s="11" t="s">
        <v>206</v>
      </c>
      <c r="AC30" s="11">
        <v>1</v>
      </c>
      <c r="AD30" s="43">
        <v>13.5</v>
      </c>
      <c r="AE30" s="33">
        <f t="shared" si="5"/>
        <v>4</v>
      </c>
      <c r="AF30" s="11" t="s">
        <v>53</v>
      </c>
      <c r="AG30" s="11">
        <v>1</v>
      </c>
      <c r="AH30" s="48">
        <v>10.92</v>
      </c>
      <c r="AI30" s="33">
        <f t="shared" si="6"/>
        <v>3</v>
      </c>
      <c r="AJ30" s="11" t="s">
        <v>206</v>
      </c>
      <c r="AK30" s="11">
        <v>2</v>
      </c>
      <c r="AL30" s="48">
        <f t="shared" si="7"/>
        <v>11.836666666666666</v>
      </c>
      <c r="AM30" s="13">
        <f t="shared" si="8"/>
        <v>30</v>
      </c>
      <c r="AN30" s="14" t="s">
        <v>204</v>
      </c>
      <c r="AO30" s="11" t="s">
        <v>53</v>
      </c>
      <c r="AP30" s="10">
        <v>2</v>
      </c>
      <c r="AQ30" s="52">
        <v>10.46</v>
      </c>
      <c r="AR30" s="33">
        <f t="shared" si="9"/>
        <v>5</v>
      </c>
      <c r="AS30" s="11" t="s">
        <v>53</v>
      </c>
      <c r="AT30" s="39">
        <v>1</v>
      </c>
      <c r="AU30" s="51">
        <v>12.075000000000001</v>
      </c>
      <c r="AV30" s="38">
        <f t="shared" si="10"/>
        <v>4</v>
      </c>
      <c r="AW30" s="11" t="s">
        <v>53</v>
      </c>
      <c r="AX30" s="11">
        <v>1</v>
      </c>
      <c r="AY30" s="52">
        <v>11.7</v>
      </c>
      <c r="AZ30" s="34">
        <f t="shared" si="11"/>
        <v>4</v>
      </c>
      <c r="BA30" s="11" t="s">
        <v>53</v>
      </c>
      <c r="BB30" s="11">
        <v>1</v>
      </c>
      <c r="BC30" s="51">
        <v>14.667200000000001</v>
      </c>
      <c r="BD30" s="34">
        <f t="shared" si="12"/>
        <v>6</v>
      </c>
      <c r="BE30" s="11" t="s">
        <v>53</v>
      </c>
      <c r="BF30" s="11">
        <v>1</v>
      </c>
      <c r="BG30" s="51">
        <v>13.914000000000001</v>
      </c>
      <c r="BH30" s="34">
        <f t="shared" si="13"/>
        <v>6</v>
      </c>
      <c r="BI30" s="11" t="s">
        <v>53</v>
      </c>
      <c r="BJ30" s="11">
        <v>1</v>
      </c>
      <c r="BK30" s="51">
        <v>8.6</v>
      </c>
      <c r="BL30" s="34">
        <f t="shared" si="14"/>
        <v>0</v>
      </c>
      <c r="BM30" s="11" t="s">
        <v>53</v>
      </c>
      <c r="BN30" s="11">
        <v>2</v>
      </c>
      <c r="BO30" s="51">
        <v>14.5</v>
      </c>
      <c r="BP30" s="34">
        <f t="shared" si="15"/>
        <v>2</v>
      </c>
      <c r="BQ30" s="11" t="s">
        <v>53</v>
      </c>
      <c r="BR30" s="11">
        <v>1</v>
      </c>
      <c r="BS30" s="48">
        <f t="shared" si="16"/>
        <v>11.59624</v>
      </c>
      <c r="BT30" s="13">
        <f t="shared" si="17"/>
        <v>27</v>
      </c>
      <c r="BU30" s="14" t="s">
        <v>205</v>
      </c>
      <c r="BV30" s="11" t="s">
        <v>53</v>
      </c>
      <c r="BW30" s="10">
        <v>2</v>
      </c>
      <c r="BX30" s="13">
        <f t="shared" si="18"/>
        <v>57</v>
      </c>
      <c r="BY30" s="36" t="s">
        <v>207</v>
      </c>
    </row>
    <row r="31" spans="1:77" s="15" customFormat="1" x14ac:dyDescent="0.25">
      <c r="A31" s="11">
        <v>18</v>
      </c>
      <c r="B31" s="21" t="s">
        <v>130</v>
      </c>
      <c r="C31" s="1" t="s">
        <v>131</v>
      </c>
      <c r="D31" s="1" t="s">
        <v>127</v>
      </c>
      <c r="E31" s="1" t="s">
        <v>132</v>
      </c>
      <c r="F31" s="22">
        <v>36321</v>
      </c>
      <c r="G31" s="1" t="s">
        <v>133</v>
      </c>
      <c r="H31" s="12" t="s">
        <v>36</v>
      </c>
      <c r="I31" s="11" t="s">
        <v>29</v>
      </c>
      <c r="J31" s="48">
        <v>11.2</v>
      </c>
      <c r="K31" s="33">
        <f t="shared" si="0"/>
        <v>4</v>
      </c>
      <c r="L31" s="11" t="s">
        <v>53</v>
      </c>
      <c r="M31" s="11">
        <v>1</v>
      </c>
      <c r="N31" s="48">
        <v>11.29</v>
      </c>
      <c r="O31" s="33">
        <f t="shared" si="1"/>
        <v>4</v>
      </c>
      <c r="P31" s="11" t="s">
        <v>53</v>
      </c>
      <c r="Q31" s="11">
        <v>1</v>
      </c>
      <c r="R31" s="48">
        <v>10.32</v>
      </c>
      <c r="S31" s="33">
        <f t="shared" si="2"/>
        <v>5</v>
      </c>
      <c r="T31" s="11" t="s">
        <v>53</v>
      </c>
      <c r="U31" s="11">
        <v>1</v>
      </c>
      <c r="V31" s="48">
        <v>10.42</v>
      </c>
      <c r="W31" s="33">
        <f t="shared" si="3"/>
        <v>6</v>
      </c>
      <c r="X31" s="11" t="s">
        <v>53</v>
      </c>
      <c r="Y31" s="11">
        <v>1</v>
      </c>
      <c r="Z31" s="48">
        <v>11.63</v>
      </c>
      <c r="AA31" s="33">
        <f t="shared" si="4"/>
        <v>4</v>
      </c>
      <c r="AB31" s="11" t="s">
        <v>53</v>
      </c>
      <c r="AC31" s="11">
        <v>1</v>
      </c>
      <c r="AD31" s="43">
        <v>13</v>
      </c>
      <c r="AE31" s="33">
        <f t="shared" si="5"/>
        <v>4</v>
      </c>
      <c r="AF31" s="11" t="s">
        <v>53</v>
      </c>
      <c r="AG31" s="11">
        <v>1</v>
      </c>
      <c r="AH31" s="48">
        <v>12</v>
      </c>
      <c r="AI31" s="33">
        <f t="shared" si="6"/>
        <v>3</v>
      </c>
      <c r="AJ31" s="11" t="s">
        <v>53</v>
      </c>
      <c r="AK31" s="11">
        <v>1</v>
      </c>
      <c r="AL31" s="48">
        <f t="shared" si="7"/>
        <v>11.286666666666667</v>
      </c>
      <c r="AM31" s="13">
        <f t="shared" si="8"/>
        <v>30</v>
      </c>
      <c r="AN31" s="14" t="s">
        <v>204</v>
      </c>
      <c r="AO31" s="11" t="s">
        <v>53</v>
      </c>
      <c r="AP31" s="10">
        <v>1</v>
      </c>
      <c r="AQ31" s="51">
        <v>11.940000000000001</v>
      </c>
      <c r="AR31" s="33">
        <f t="shared" si="9"/>
        <v>5</v>
      </c>
      <c r="AS31" s="11" t="s">
        <v>53</v>
      </c>
      <c r="AT31" s="39">
        <v>1</v>
      </c>
      <c r="AU31" s="51">
        <v>12.324999999999999</v>
      </c>
      <c r="AV31" s="38">
        <f t="shared" si="10"/>
        <v>4</v>
      </c>
      <c r="AW31" s="11" t="s">
        <v>53</v>
      </c>
      <c r="AX31" s="11">
        <v>1</v>
      </c>
      <c r="AY31" s="52">
        <v>12.35</v>
      </c>
      <c r="AZ31" s="34">
        <f t="shared" si="11"/>
        <v>4</v>
      </c>
      <c r="BA31" s="11" t="s">
        <v>53</v>
      </c>
      <c r="BB31" s="11">
        <v>1</v>
      </c>
      <c r="BC31" s="51">
        <v>14.212</v>
      </c>
      <c r="BD31" s="34">
        <f t="shared" si="12"/>
        <v>6</v>
      </c>
      <c r="BE31" s="11" t="s">
        <v>53</v>
      </c>
      <c r="BF31" s="11">
        <v>1</v>
      </c>
      <c r="BG31" s="51">
        <v>13.223000000000001</v>
      </c>
      <c r="BH31" s="34">
        <f t="shared" si="13"/>
        <v>6</v>
      </c>
      <c r="BI31" s="11" t="s">
        <v>53</v>
      </c>
      <c r="BJ31" s="11">
        <v>1</v>
      </c>
      <c r="BK31" s="51">
        <v>12.122</v>
      </c>
      <c r="BL31" s="34">
        <f t="shared" si="14"/>
        <v>3</v>
      </c>
      <c r="BM31" s="11" t="s">
        <v>53</v>
      </c>
      <c r="BN31" s="11">
        <v>1</v>
      </c>
      <c r="BO31" s="51">
        <v>13.5</v>
      </c>
      <c r="BP31" s="34">
        <f t="shared" si="15"/>
        <v>2</v>
      </c>
      <c r="BQ31" s="11" t="s">
        <v>53</v>
      </c>
      <c r="BR31" s="11">
        <v>1</v>
      </c>
      <c r="BS31" s="48">
        <f t="shared" si="16"/>
        <v>12.879199999999999</v>
      </c>
      <c r="BT31" s="13">
        <f t="shared" si="17"/>
        <v>30</v>
      </c>
      <c r="BU31" s="14" t="s">
        <v>204</v>
      </c>
      <c r="BV31" s="11" t="s">
        <v>53</v>
      </c>
      <c r="BW31" s="36">
        <v>1</v>
      </c>
      <c r="BX31" s="13">
        <f t="shared" si="18"/>
        <v>60</v>
      </c>
      <c r="BY31" s="36" t="s">
        <v>204</v>
      </c>
    </row>
    <row r="32" spans="1:77" s="17" customFormat="1" x14ac:dyDescent="0.25">
      <c r="A32" s="11">
        <v>19</v>
      </c>
      <c r="B32" s="21" t="s">
        <v>134</v>
      </c>
      <c r="C32" s="35" t="s">
        <v>203</v>
      </c>
      <c r="D32" s="1" t="s">
        <v>135</v>
      </c>
      <c r="E32" s="1" t="s">
        <v>136</v>
      </c>
      <c r="F32" s="22">
        <v>34962</v>
      </c>
      <c r="G32" s="1" t="s">
        <v>137</v>
      </c>
      <c r="H32" s="16" t="s">
        <v>36</v>
      </c>
      <c r="I32" s="11" t="s">
        <v>29</v>
      </c>
      <c r="J32" s="49">
        <v>10</v>
      </c>
      <c r="K32" s="33">
        <f t="shared" si="0"/>
        <v>4</v>
      </c>
      <c r="L32" s="11" t="s">
        <v>53</v>
      </c>
      <c r="M32" s="11">
        <v>2</v>
      </c>
      <c r="N32" s="49">
        <v>10.26</v>
      </c>
      <c r="O32" s="33">
        <f t="shared" si="1"/>
        <v>4</v>
      </c>
      <c r="P32" s="11" t="s">
        <v>53</v>
      </c>
      <c r="Q32" s="11">
        <v>1</v>
      </c>
      <c r="R32" s="49">
        <v>11.52</v>
      </c>
      <c r="S32" s="33">
        <f t="shared" si="2"/>
        <v>5</v>
      </c>
      <c r="T32" s="11" t="s">
        <v>53</v>
      </c>
      <c r="U32" s="11">
        <v>1</v>
      </c>
      <c r="V32" s="49">
        <v>11.38</v>
      </c>
      <c r="W32" s="33">
        <f t="shared" si="3"/>
        <v>6</v>
      </c>
      <c r="X32" s="11" t="s">
        <v>53</v>
      </c>
      <c r="Y32" s="11">
        <v>2</v>
      </c>
      <c r="Z32" s="49">
        <v>12.1</v>
      </c>
      <c r="AA32" s="33">
        <f t="shared" si="4"/>
        <v>4</v>
      </c>
      <c r="AB32" s="11" t="s">
        <v>53</v>
      </c>
      <c r="AC32" s="11">
        <v>1</v>
      </c>
      <c r="AD32" s="42">
        <v>13.5</v>
      </c>
      <c r="AE32" s="33">
        <f t="shared" si="5"/>
        <v>4</v>
      </c>
      <c r="AF32" s="11" t="s">
        <v>53</v>
      </c>
      <c r="AG32" s="11">
        <v>1</v>
      </c>
      <c r="AH32" s="49">
        <v>10</v>
      </c>
      <c r="AI32" s="33">
        <f t="shared" si="6"/>
        <v>3</v>
      </c>
      <c r="AJ32" s="11" t="s">
        <v>53</v>
      </c>
      <c r="AK32" s="11">
        <v>1</v>
      </c>
      <c r="AL32" s="48">
        <f t="shared" si="7"/>
        <v>11.310666666666666</v>
      </c>
      <c r="AM32" s="13">
        <f t="shared" si="8"/>
        <v>30</v>
      </c>
      <c r="AN32" s="14" t="s">
        <v>204</v>
      </c>
      <c r="AO32" s="11" t="s">
        <v>53</v>
      </c>
      <c r="AP32" s="10">
        <v>2</v>
      </c>
      <c r="AQ32" s="51">
        <v>10.200000000000001</v>
      </c>
      <c r="AR32" s="33">
        <f t="shared" si="9"/>
        <v>5</v>
      </c>
      <c r="AS32" s="11" t="s">
        <v>53</v>
      </c>
      <c r="AT32" s="39">
        <v>1</v>
      </c>
      <c r="AU32" s="50">
        <v>11.1</v>
      </c>
      <c r="AV32" s="38">
        <f t="shared" si="10"/>
        <v>4</v>
      </c>
      <c r="AW32" s="11" t="s">
        <v>53</v>
      </c>
      <c r="AX32" s="11">
        <v>2</v>
      </c>
      <c r="AY32" s="52">
        <v>11.775</v>
      </c>
      <c r="AZ32" s="34">
        <f t="shared" si="11"/>
        <v>4</v>
      </c>
      <c r="BA32" s="11" t="s">
        <v>53</v>
      </c>
      <c r="BB32" s="11">
        <v>2</v>
      </c>
      <c r="BC32" s="51">
        <v>12.488</v>
      </c>
      <c r="BD32" s="34">
        <f t="shared" si="12"/>
        <v>6</v>
      </c>
      <c r="BE32" s="11" t="s">
        <v>53</v>
      </c>
      <c r="BF32" s="11">
        <v>2</v>
      </c>
      <c r="BG32" s="51">
        <v>10.036</v>
      </c>
      <c r="BH32" s="34">
        <f t="shared" si="13"/>
        <v>6</v>
      </c>
      <c r="BI32" s="11" t="s">
        <v>53</v>
      </c>
      <c r="BJ32" s="11">
        <v>1</v>
      </c>
      <c r="BK32" s="51">
        <v>11.112</v>
      </c>
      <c r="BL32" s="34">
        <f t="shared" si="14"/>
        <v>3</v>
      </c>
      <c r="BM32" s="11" t="s">
        <v>53</v>
      </c>
      <c r="BN32" s="11">
        <v>1</v>
      </c>
      <c r="BO32" s="51">
        <v>12.25</v>
      </c>
      <c r="BP32" s="34">
        <f t="shared" si="15"/>
        <v>2</v>
      </c>
      <c r="BQ32" s="11" t="s">
        <v>53</v>
      </c>
      <c r="BR32" s="11">
        <v>1</v>
      </c>
      <c r="BS32" s="48">
        <f t="shared" si="16"/>
        <v>11.182666666666668</v>
      </c>
      <c r="BT32" s="13">
        <f t="shared" si="17"/>
        <v>30</v>
      </c>
      <c r="BU32" s="14" t="s">
        <v>204</v>
      </c>
      <c r="BV32" s="11" t="s">
        <v>53</v>
      </c>
      <c r="BW32" s="44">
        <v>2</v>
      </c>
      <c r="BX32" s="13">
        <f t="shared" si="18"/>
        <v>60</v>
      </c>
      <c r="BY32" s="36" t="s">
        <v>204</v>
      </c>
    </row>
    <row r="33" spans="1:77" s="15" customFormat="1" x14ac:dyDescent="0.25">
      <c r="A33" s="11">
        <v>20</v>
      </c>
      <c r="B33" s="21" t="s">
        <v>138</v>
      </c>
      <c r="C33" s="1" t="s">
        <v>139</v>
      </c>
      <c r="D33" s="1" t="s">
        <v>135</v>
      </c>
      <c r="E33" s="1" t="s">
        <v>140</v>
      </c>
      <c r="F33" s="22">
        <v>36633</v>
      </c>
      <c r="G33" s="1" t="s">
        <v>141</v>
      </c>
      <c r="H33" s="12" t="s">
        <v>36</v>
      </c>
      <c r="I33" s="11" t="s">
        <v>29</v>
      </c>
      <c r="J33" s="48">
        <v>10.19</v>
      </c>
      <c r="K33" s="33">
        <f t="shared" si="0"/>
        <v>4</v>
      </c>
      <c r="L33" s="11" t="s">
        <v>53</v>
      </c>
      <c r="M33" s="11">
        <v>1</v>
      </c>
      <c r="N33" s="48">
        <v>10.23</v>
      </c>
      <c r="O33" s="33">
        <f t="shared" si="1"/>
        <v>4</v>
      </c>
      <c r="P33" s="11" t="s">
        <v>53</v>
      </c>
      <c r="Q33" s="11">
        <v>1</v>
      </c>
      <c r="R33" s="48">
        <v>12.26</v>
      </c>
      <c r="S33" s="33">
        <f t="shared" si="2"/>
        <v>5</v>
      </c>
      <c r="T33" s="11" t="s">
        <v>53</v>
      </c>
      <c r="U33" s="11">
        <v>2</v>
      </c>
      <c r="V33" s="48">
        <v>13.4</v>
      </c>
      <c r="W33" s="33">
        <f t="shared" si="3"/>
        <v>6</v>
      </c>
      <c r="X33" s="11" t="s">
        <v>53</v>
      </c>
      <c r="Y33" s="11">
        <v>2</v>
      </c>
      <c r="Z33" s="48">
        <v>10.88</v>
      </c>
      <c r="AA33" s="33">
        <f t="shared" si="4"/>
        <v>4</v>
      </c>
      <c r="AB33" s="11" t="s">
        <v>53</v>
      </c>
      <c r="AC33" s="11">
        <v>1</v>
      </c>
      <c r="AD33" s="43">
        <v>12</v>
      </c>
      <c r="AE33" s="33">
        <f t="shared" si="5"/>
        <v>4</v>
      </c>
      <c r="AF33" s="11" t="s">
        <v>53</v>
      </c>
      <c r="AG33" s="11">
        <v>1</v>
      </c>
      <c r="AH33" s="48">
        <v>10.33</v>
      </c>
      <c r="AI33" s="33">
        <f t="shared" si="6"/>
        <v>3</v>
      </c>
      <c r="AJ33" s="11" t="s">
        <v>53</v>
      </c>
      <c r="AK33" s="11">
        <v>1</v>
      </c>
      <c r="AL33" s="48">
        <f t="shared" si="7"/>
        <v>11.529666666666667</v>
      </c>
      <c r="AM33" s="13">
        <f t="shared" si="8"/>
        <v>30</v>
      </c>
      <c r="AN33" s="14" t="s">
        <v>204</v>
      </c>
      <c r="AO33" s="11" t="s">
        <v>53</v>
      </c>
      <c r="AP33" s="10">
        <v>2</v>
      </c>
      <c r="AQ33" s="51">
        <v>11.879999999999999</v>
      </c>
      <c r="AR33" s="33">
        <f t="shared" si="9"/>
        <v>5</v>
      </c>
      <c r="AS33" s="11" t="s">
        <v>53</v>
      </c>
      <c r="AT33" s="39">
        <v>1</v>
      </c>
      <c r="AU33" s="50">
        <v>13.3</v>
      </c>
      <c r="AV33" s="38">
        <f t="shared" si="10"/>
        <v>4</v>
      </c>
      <c r="AW33" s="11" t="s">
        <v>53</v>
      </c>
      <c r="AX33" s="11">
        <v>2</v>
      </c>
      <c r="AY33" s="52">
        <v>12</v>
      </c>
      <c r="AZ33" s="34">
        <f t="shared" si="11"/>
        <v>4</v>
      </c>
      <c r="BA33" s="11" t="s">
        <v>53</v>
      </c>
      <c r="BB33" s="11">
        <v>2</v>
      </c>
      <c r="BC33" s="51">
        <v>13.026400000000001</v>
      </c>
      <c r="BD33" s="34">
        <f t="shared" si="12"/>
        <v>6</v>
      </c>
      <c r="BE33" s="11" t="s">
        <v>53</v>
      </c>
      <c r="BF33" s="11">
        <v>1</v>
      </c>
      <c r="BG33" s="51">
        <v>13.698</v>
      </c>
      <c r="BH33" s="34">
        <f t="shared" si="13"/>
        <v>6</v>
      </c>
      <c r="BI33" s="11" t="s">
        <v>53</v>
      </c>
      <c r="BJ33" s="11">
        <v>1</v>
      </c>
      <c r="BK33" s="51">
        <v>12.835000000000001</v>
      </c>
      <c r="BL33" s="34">
        <f t="shared" si="14"/>
        <v>3</v>
      </c>
      <c r="BM33" s="11" t="s">
        <v>53</v>
      </c>
      <c r="BN33" s="11">
        <v>2</v>
      </c>
      <c r="BO33" s="51">
        <v>13.5</v>
      </c>
      <c r="BP33" s="34">
        <f t="shared" si="15"/>
        <v>2</v>
      </c>
      <c r="BQ33" s="11" t="s">
        <v>53</v>
      </c>
      <c r="BR33" s="11">
        <v>1</v>
      </c>
      <c r="BS33" s="48">
        <f t="shared" si="16"/>
        <v>12.881713333333332</v>
      </c>
      <c r="BT33" s="13">
        <f t="shared" si="17"/>
        <v>30</v>
      </c>
      <c r="BU33" s="14" t="s">
        <v>204</v>
      </c>
      <c r="BV33" s="11" t="s">
        <v>53</v>
      </c>
      <c r="BW33" s="36">
        <v>2</v>
      </c>
      <c r="BX33" s="13">
        <f t="shared" si="18"/>
        <v>60</v>
      </c>
      <c r="BY33" s="36" t="s">
        <v>204</v>
      </c>
    </row>
    <row r="34" spans="1:77" s="15" customFormat="1" x14ac:dyDescent="0.25">
      <c r="A34" s="29">
        <v>21</v>
      </c>
      <c r="B34" s="21" t="s">
        <v>142</v>
      </c>
      <c r="C34" s="1" t="s">
        <v>143</v>
      </c>
      <c r="D34" s="1" t="s">
        <v>32</v>
      </c>
      <c r="E34" s="1" t="s">
        <v>144</v>
      </c>
      <c r="F34" s="22">
        <v>36867</v>
      </c>
      <c r="G34" s="1" t="s">
        <v>145</v>
      </c>
      <c r="H34" s="12" t="s">
        <v>37</v>
      </c>
      <c r="I34" s="11" t="s">
        <v>29</v>
      </c>
      <c r="J34" s="48">
        <v>10.23</v>
      </c>
      <c r="K34" s="33">
        <f t="shared" si="0"/>
        <v>4</v>
      </c>
      <c r="L34" s="11" t="s">
        <v>53</v>
      </c>
      <c r="M34" s="11">
        <v>1</v>
      </c>
      <c r="N34" s="48">
        <v>10.88</v>
      </c>
      <c r="O34" s="33">
        <f t="shared" si="1"/>
        <v>4</v>
      </c>
      <c r="P34" s="11" t="s">
        <v>53</v>
      </c>
      <c r="Q34" s="11">
        <v>1</v>
      </c>
      <c r="R34" s="48">
        <v>14.58</v>
      </c>
      <c r="S34" s="33">
        <f t="shared" si="2"/>
        <v>5</v>
      </c>
      <c r="T34" s="11" t="s">
        <v>53</v>
      </c>
      <c r="U34" s="11">
        <v>2</v>
      </c>
      <c r="V34" s="48">
        <v>10.54</v>
      </c>
      <c r="W34" s="33">
        <f t="shared" si="3"/>
        <v>6</v>
      </c>
      <c r="X34" s="11" t="s">
        <v>53</v>
      </c>
      <c r="Y34" s="11">
        <v>1</v>
      </c>
      <c r="Z34" s="48">
        <v>10.75</v>
      </c>
      <c r="AA34" s="33">
        <f t="shared" si="4"/>
        <v>4</v>
      </c>
      <c r="AB34" s="11" t="s">
        <v>53</v>
      </c>
      <c r="AC34" s="11">
        <v>1</v>
      </c>
      <c r="AD34" s="43">
        <v>12</v>
      </c>
      <c r="AE34" s="33">
        <f t="shared" si="5"/>
        <v>4</v>
      </c>
      <c r="AF34" s="11" t="s">
        <v>53</v>
      </c>
      <c r="AG34" s="11">
        <v>1</v>
      </c>
      <c r="AH34" s="48">
        <v>10.33</v>
      </c>
      <c r="AI34" s="33">
        <f t="shared" si="6"/>
        <v>3</v>
      </c>
      <c r="AJ34" s="11" t="s">
        <v>53</v>
      </c>
      <c r="AK34" s="11">
        <v>1</v>
      </c>
      <c r="AL34" s="48">
        <f t="shared" si="7"/>
        <v>11.419</v>
      </c>
      <c r="AM34" s="13">
        <f t="shared" si="8"/>
        <v>30</v>
      </c>
      <c r="AN34" s="14" t="s">
        <v>204</v>
      </c>
      <c r="AO34" s="11" t="s">
        <v>53</v>
      </c>
      <c r="AP34" s="10">
        <v>2</v>
      </c>
      <c r="AQ34" s="51">
        <v>11</v>
      </c>
      <c r="AR34" s="33">
        <f t="shared" si="9"/>
        <v>5</v>
      </c>
      <c r="AS34" s="11" t="s">
        <v>53</v>
      </c>
      <c r="AT34" s="39">
        <v>1</v>
      </c>
      <c r="AU34" s="51">
        <v>10.399999999999999</v>
      </c>
      <c r="AV34" s="38">
        <f t="shared" si="10"/>
        <v>4</v>
      </c>
      <c r="AW34" s="11" t="s">
        <v>53</v>
      </c>
      <c r="AX34" s="11">
        <v>1</v>
      </c>
      <c r="AY34" s="52">
        <v>11.899999999999999</v>
      </c>
      <c r="AZ34" s="34">
        <f t="shared" si="11"/>
        <v>4</v>
      </c>
      <c r="BA34" s="11" t="s">
        <v>53</v>
      </c>
      <c r="BB34" s="11">
        <v>1</v>
      </c>
      <c r="BC34" s="51">
        <v>13.428000000000001</v>
      </c>
      <c r="BD34" s="34">
        <f t="shared" si="12"/>
        <v>6</v>
      </c>
      <c r="BE34" s="11" t="s">
        <v>53</v>
      </c>
      <c r="BF34" s="11">
        <v>1</v>
      </c>
      <c r="BG34" s="51">
        <v>10.615</v>
      </c>
      <c r="BH34" s="34">
        <f t="shared" si="13"/>
        <v>6</v>
      </c>
      <c r="BI34" s="11" t="s">
        <v>53</v>
      </c>
      <c r="BJ34" s="11">
        <v>1</v>
      </c>
      <c r="BK34" s="51">
        <v>11.966000000000001</v>
      </c>
      <c r="BL34" s="34">
        <f t="shared" si="14"/>
        <v>3</v>
      </c>
      <c r="BM34" s="11" t="s">
        <v>53</v>
      </c>
      <c r="BN34" s="11">
        <v>1</v>
      </c>
      <c r="BO34" s="51">
        <v>13.5</v>
      </c>
      <c r="BP34" s="34">
        <f t="shared" si="15"/>
        <v>2</v>
      </c>
      <c r="BQ34" s="11" t="s">
        <v>53</v>
      </c>
      <c r="BR34" s="11">
        <v>1</v>
      </c>
      <c r="BS34" s="48">
        <f t="shared" si="16"/>
        <v>11.711866666666667</v>
      </c>
      <c r="BT34" s="13">
        <f t="shared" si="17"/>
        <v>30</v>
      </c>
      <c r="BU34" s="14" t="s">
        <v>204</v>
      </c>
      <c r="BV34" s="11" t="s">
        <v>53</v>
      </c>
      <c r="BW34" s="36">
        <v>2</v>
      </c>
      <c r="BX34" s="13">
        <f t="shared" si="18"/>
        <v>60</v>
      </c>
      <c r="BY34" s="36" t="s">
        <v>204</v>
      </c>
    </row>
    <row r="35" spans="1:77" s="15" customFormat="1" x14ac:dyDescent="0.25">
      <c r="A35" s="11">
        <v>22</v>
      </c>
      <c r="B35" s="21" t="s">
        <v>146</v>
      </c>
      <c r="C35" s="1" t="s">
        <v>147</v>
      </c>
      <c r="D35" s="1" t="s">
        <v>32</v>
      </c>
      <c r="E35" s="1" t="s">
        <v>148</v>
      </c>
      <c r="F35" s="22">
        <v>36312</v>
      </c>
      <c r="G35" s="1" t="s">
        <v>149</v>
      </c>
      <c r="H35" s="12" t="s">
        <v>37</v>
      </c>
      <c r="I35" s="11" t="s">
        <v>29</v>
      </c>
      <c r="J35" s="48">
        <v>10.5</v>
      </c>
      <c r="K35" s="33">
        <f t="shared" si="0"/>
        <v>4</v>
      </c>
      <c r="L35" s="11" t="s">
        <v>53</v>
      </c>
      <c r="M35" s="11">
        <v>1</v>
      </c>
      <c r="N35" s="48">
        <v>12.78</v>
      </c>
      <c r="O35" s="33">
        <f t="shared" si="1"/>
        <v>4</v>
      </c>
      <c r="P35" s="11" t="s">
        <v>53</v>
      </c>
      <c r="Q35" s="11">
        <v>1</v>
      </c>
      <c r="R35" s="48">
        <v>10</v>
      </c>
      <c r="S35" s="33">
        <f t="shared" si="2"/>
        <v>5</v>
      </c>
      <c r="T35" s="11" t="s">
        <v>53</v>
      </c>
      <c r="U35" s="11">
        <v>1</v>
      </c>
      <c r="V35" s="48">
        <v>11.22</v>
      </c>
      <c r="W35" s="33">
        <f t="shared" si="3"/>
        <v>6</v>
      </c>
      <c r="X35" s="11" t="s">
        <v>53</v>
      </c>
      <c r="Y35" s="11">
        <v>1</v>
      </c>
      <c r="Z35" s="48">
        <v>11.08</v>
      </c>
      <c r="AA35" s="33">
        <f t="shared" si="4"/>
        <v>4</v>
      </c>
      <c r="AB35" s="11" t="s">
        <v>53</v>
      </c>
      <c r="AC35" s="11">
        <v>1</v>
      </c>
      <c r="AD35" s="43">
        <v>13.5</v>
      </c>
      <c r="AE35" s="33">
        <f t="shared" si="5"/>
        <v>4</v>
      </c>
      <c r="AF35" s="11" t="s">
        <v>53</v>
      </c>
      <c r="AG35" s="11">
        <v>1</v>
      </c>
      <c r="AH35" s="48">
        <v>11.67</v>
      </c>
      <c r="AI35" s="33">
        <f t="shared" si="6"/>
        <v>3</v>
      </c>
      <c r="AJ35" s="11" t="s">
        <v>53</v>
      </c>
      <c r="AK35" s="11">
        <v>1</v>
      </c>
      <c r="AL35" s="48">
        <f t="shared" si="7"/>
        <v>11.459</v>
      </c>
      <c r="AM35" s="13">
        <f t="shared" si="8"/>
        <v>30</v>
      </c>
      <c r="AN35" s="14" t="s">
        <v>204</v>
      </c>
      <c r="AO35" s="11" t="s">
        <v>53</v>
      </c>
      <c r="AP35" s="10">
        <v>1</v>
      </c>
      <c r="AQ35" s="51">
        <v>11.4</v>
      </c>
      <c r="AR35" s="33">
        <f t="shared" si="9"/>
        <v>5</v>
      </c>
      <c r="AS35" s="11" t="s">
        <v>53</v>
      </c>
      <c r="AT35" s="39">
        <v>1</v>
      </c>
      <c r="AU35" s="51">
        <v>10.575000000000001</v>
      </c>
      <c r="AV35" s="38">
        <f t="shared" si="10"/>
        <v>4</v>
      </c>
      <c r="AW35" s="11" t="s">
        <v>53</v>
      </c>
      <c r="AX35" s="11">
        <v>1</v>
      </c>
      <c r="AY35" s="52">
        <v>11.3</v>
      </c>
      <c r="AZ35" s="34">
        <f t="shared" si="11"/>
        <v>4</v>
      </c>
      <c r="BA35" s="11" t="s">
        <v>53</v>
      </c>
      <c r="BB35" s="11">
        <v>1</v>
      </c>
      <c r="BC35" s="51">
        <v>11.7072</v>
      </c>
      <c r="BD35" s="34">
        <f t="shared" si="12"/>
        <v>6</v>
      </c>
      <c r="BE35" s="11" t="s">
        <v>53</v>
      </c>
      <c r="BF35" s="11">
        <v>1</v>
      </c>
      <c r="BG35" s="51">
        <v>12.363</v>
      </c>
      <c r="BH35" s="34">
        <f t="shared" si="13"/>
        <v>6</v>
      </c>
      <c r="BI35" s="11" t="s">
        <v>53</v>
      </c>
      <c r="BJ35" s="11">
        <v>1</v>
      </c>
      <c r="BK35" s="51">
        <v>10.602</v>
      </c>
      <c r="BL35" s="34">
        <f t="shared" si="14"/>
        <v>3</v>
      </c>
      <c r="BM35" s="11" t="s">
        <v>53</v>
      </c>
      <c r="BN35" s="11">
        <v>1</v>
      </c>
      <c r="BO35" s="51">
        <v>13.5</v>
      </c>
      <c r="BP35" s="34">
        <f t="shared" si="15"/>
        <v>2</v>
      </c>
      <c r="BQ35" s="11" t="s">
        <v>53</v>
      </c>
      <c r="BR35" s="11">
        <v>1</v>
      </c>
      <c r="BS35" s="48">
        <f t="shared" si="16"/>
        <v>11.590906666666665</v>
      </c>
      <c r="BT35" s="13">
        <f t="shared" si="17"/>
        <v>30</v>
      </c>
      <c r="BU35" s="14" t="s">
        <v>204</v>
      </c>
      <c r="BV35" s="11" t="s">
        <v>53</v>
      </c>
      <c r="BW35" s="12">
        <v>1</v>
      </c>
      <c r="BX35" s="13">
        <f t="shared" si="18"/>
        <v>60</v>
      </c>
      <c r="BY35" s="36" t="s">
        <v>204</v>
      </c>
    </row>
    <row r="36" spans="1:77" s="15" customFormat="1" x14ac:dyDescent="0.25">
      <c r="A36" s="11">
        <v>23</v>
      </c>
      <c r="B36" s="21" t="s">
        <v>150</v>
      </c>
      <c r="C36" s="1" t="s">
        <v>151</v>
      </c>
      <c r="D36" s="1" t="s">
        <v>152</v>
      </c>
      <c r="E36" s="1" t="s">
        <v>153</v>
      </c>
      <c r="F36" s="22">
        <v>36471</v>
      </c>
      <c r="G36" s="1" t="s">
        <v>28</v>
      </c>
      <c r="H36" s="12" t="s">
        <v>36</v>
      </c>
      <c r="I36" s="11" t="s">
        <v>29</v>
      </c>
      <c r="J36" s="48">
        <v>10.15</v>
      </c>
      <c r="K36" s="33">
        <f t="shared" si="0"/>
        <v>4</v>
      </c>
      <c r="L36" s="11" t="s">
        <v>53</v>
      </c>
      <c r="M36" s="11">
        <v>1</v>
      </c>
      <c r="N36" s="48">
        <v>12.08</v>
      </c>
      <c r="O36" s="33">
        <f t="shared" si="1"/>
        <v>4</v>
      </c>
      <c r="P36" s="11" t="s">
        <v>53</v>
      </c>
      <c r="Q36" s="11">
        <v>2</v>
      </c>
      <c r="R36" s="48">
        <v>8.26</v>
      </c>
      <c r="S36" s="33">
        <f t="shared" si="2"/>
        <v>0</v>
      </c>
      <c r="T36" s="11" t="s">
        <v>53</v>
      </c>
      <c r="U36" s="11">
        <v>2</v>
      </c>
      <c r="V36" s="48">
        <v>10.46</v>
      </c>
      <c r="W36" s="33">
        <f t="shared" si="3"/>
        <v>6</v>
      </c>
      <c r="X36" s="11" t="s">
        <v>53</v>
      </c>
      <c r="Y36" s="11">
        <v>2</v>
      </c>
      <c r="Z36" s="48">
        <v>12.44</v>
      </c>
      <c r="AA36" s="33">
        <f t="shared" si="4"/>
        <v>4</v>
      </c>
      <c r="AB36" s="11" t="s">
        <v>53</v>
      </c>
      <c r="AC36" s="11">
        <v>2</v>
      </c>
      <c r="AD36" s="42"/>
      <c r="AE36" s="33">
        <f t="shared" si="5"/>
        <v>0</v>
      </c>
      <c r="AF36" s="11" t="s">
        <v>53</v>
      </c>
      <c r="AG36" s="11">
        <v>1</v>
      </c>
      <c r="AH36" s="48">
        <v>12.5</v>
      </c>
      <c r="AI36" s="33">
        <f t="shared" si="6"/>
        <v>3</v>
      </c>
      <c r="AJ36" s="11" t="s">
        <v>53</v>
      </c>
      <c r="AK36" s="11">
        <v>1</v>
      </c>
      <c r="AL36" s="48">
        <f t="shared" si="7"/>
        <v>7.964666666666667</v>
      </c>
      <c r="AM36" s="13">
        <f t="shared" si="8"/>
        <v>21</v>
      </c>
      <c r="AN36" s="14" t="s">
        <v>205</v>
      </c>
      <c r="AO36" s="11" t="s">
        <v>53</v>
      </c>
      <c r="AP36" s="10">
        <v>2</v>
      </c>
      <c r="AQ36" s="51">
        <v>12.72</v>
      </c>
      <c r="AR36" s="33">
        <f t="shared" si="9"/>
        <v>5</v>
      </c>
      <c r="AS36" s="11" t="s">
        <v>53</v>
      </c>
      <c r="AT36" s="39">
        <v>2</v>
      </c>
      <c r="AU36" s="50">
        <v>11.8</v>
      </c>
      <c r="AV36" s="38">
        <f t="shared" si="10"/>
        <v>4</v>
      </c>
      <c r="AW36" s="11" t="s">
        <v>53</v>
      </c>
      <c r="AX36" s="11">
        <v>2</v>
      </c>
      <c r="AY36" s="52">
        <v>11.475</v>
      </c>
      <c r="AZ36" s="34">
        <f t="shared" si="11"/>
        <v>4</v>
      </c>
      <c r="BA36" s="11" t="s">
        <v>53</v>
      </c>
      <c r="BB36" s="11">
        <v>2</v>
      </c>
      <c r="BC36" s="51">
        <v>10.892000000000001</v>
      </c>
      <c r="BD36" s="34">
        <f t="shared" si="12"/>
        <v>6</v>
      </c>
      <c r="BE36" s="11" t="s">
        <v>53</v>
      </c>
      <c r="BF36" s="11">
        <v>2</v>
      </c>
      <c r="BG36" s="51">
        <v>11.63</v>
      </c>
      <c r="BH36" s="34">
        <f t="shared" si="13"/>
        <v>6</v>
      </c>
      <c r="BI36" s="11" t="s">
        <v>53</v>
      </c>
      <c r="BJ36" s="11">
        <v>2</v>
      </c>
      <c r="BK36" s="51">
        <v>7.59</v>
      </c>
      <c r="BL36" s="34">
        <f t="shared" si="14"/>
        <v>0</v>
      </c>
      <c r="BM36" s="11" t="s">
        <v>53</v>
      </c>
      <c r="BN36" s="11">
        <v>2</v>
      </c>
      <c r="BO36" s="51">
        <v>12.5</v>
      </c>
      <c r="BP36" s="34">
        <f t="shared" si="15"/>
        <v>2</v>
      </c>
      <c r="BQ36" s="11" t="s">
        <v>53</v>
      </c>
      <c r="BR36" s="11">
        <v>1</v>
      </c>
      <c r="BS36" s="48">
        <f t="shared" si="16"/>
        <v>10.561066666666667</v>
      </c>
      <c r="BT36" s="13">
        <f t="shared" si="17"/>
        <v>27</v>
      </c>
      <c r="BU36" s="14" t="s">
        <v>205</v>
      </c>
      <c r="BV36" s="11" t="s">
        <v>53</v>
      </c>
      <c r="BW36" s="12">
        <v>2</v>
      </c>
      <c r="BX36" s="13">
        <f t="shared" si="18"/>
        <v>48</v>
      </c>
      <c r="BY36" s="36" t="s">
        <v>207</v>
      </c>
    </row>
    <row r="37" spans="1:77" s="15" customFormat="1" x14ac:dyDescent="0.25">
      <c r="A37" s="11">
        <v>24</v>
      </c>
      <c r="B37" s="21" t="s">
        <v>154</v>
      </c>
      <c r="C37" s="1" t="s">
        <v>155</v>
      </c>
      <c r="D37" s="1" t="s">
        <v>156</v>
      </c>
      <c r="E37" s="1" t="s">
        <v>157</v>
      </c>
      <c r="F37" s="22">
        <v>36218</v>
      </c>
      <c r="G37" s="1" t="s">
        <v>31</v>
      </c>
      <c r="H37" s="12" t="s">
        <v>36</v>
      </c>
      <c r="I37" s="11" t="s">
        <v>29</v>
      </c>
      <c r="J37" s="48">
        <v>12.38</v>
      </c>
      <c r="K37" s="33">
        <f t="shared" si="0"/>
        <v>4</v>
      </c>
      <c r="L37" s="11" t="s">
        <v>53</v>
      </c>
      <c r="M37" s="11">
        <v>1</v>
      </c>
      <c r="N37" s="48">
        <v>10</v>
      </c>
      <c r="O37" s="33">
        <f t="shared" si="1"/>
        <v>4</v>
      </c>
      <c r="P37" s="11" t="s">
        <v>53</v>
      </c>
      <c r="Q37" s="11">
        <v>2</v>
      </c>
      <c r="R37" s="48">
        <v>13.9</v>
      </c>
      <c r="S37" s="33">
        <f t="shared" si="2"/>
        <v>5</v>
      </c>
      <c r="T37" s="11" t="s">
        <v>53</v>
      </c>
      <c r="U37" s="11">
        <v>2</v>
      </c>
      <c r="V37" s="48">
        <v>10.28</v>
      </c>
      <c r="W37" s="33">
        <f t="shared" si="3"/>
        <v>6</v>
      </c>
      <c r="X37" s="11" t="s">
        <v>53</v>
      </c>
      <c r="Y37" s="11">
        <v>1</v>
      </c>
      <c r="Z37" s="48">
        <v>10.49</v>
      </c>
      <c r="AA37" s="33">
        <f t="shared" si="4"/>
        <v>4</v>
      </c>
      <c r="AB37" s="11" t="s">
        <v>53</v>
      </c>
      <c r="AC37" s="11">
        <v>2</v>
      </c>
      <c r="AD37" s="42">
        <v>13</v>
      </c>
      <c r="AE37" s="33">
        <f t="shared" si="5"/>
        <v>4</v>
      </c>
      <c r="AF37" s="11" t="s">
        <v>53</v>
      </c>
      <c r="AG37" s="11">
        <v>1</v>
      </c>
      <c r="AH37" s="48">
        <v>7.5</v>
      </c>
      <c r="AI37" s="33">
        <f t="shared" si="6"/>
        <v>0</v>
      </c>
      <c r="AJ37" s="11" t="s">
        <v>53</v>
      </c>
      <c r="AK37" s="11">
        <v>2</v>
      </c>
      <c r="AL37" s="48">
        <f t="shared" si="7"/>
        <v>10.488666666666665</v>
      </c>
      <c r="AM37" s="13">
        <f t="shared" si="8"/>
        <v>27</v>
      </c>
      <c r="AN37" s="14" t="s">
        <v>205</v>
      </c>
      <c r="AO37" s="11" t="s">
        <v>53</v>
      </c>
      <c r="AP37" s="10">
        <v>2</v>
      </c>
      <c r="AQ37" s="51">
        <v>8.84</v>
      </c>
      <c r="AR37" s="33">
        <f t="shared" si="9"/>
        <v>0</v>
      </c>
      <c r="AS37" s="11" t="s">
        <v>53</v>
      </c>
      <c r="AT37" s="39">
        <v>2</v>
      </c>
      <c r="AU37" s="50">
        <v>10.475</v>
      </c>
      <c r="AV37" s="38">
        <f t="shared" si="10"/>
        <v>4</v>
      </c>
      <c r="AW37" s="11" t="s">
        <v>53</v>
      </c>
      <c r="AX37" s="11">
        <v>2</v>
      </c>
      <c r="AY37" s="52">
        <v>10</v>
      </c>
      <c r="AZ37" s="34">
        <f t="shared" si="11"/>
        <v>4</v>
      </c>
      <c r="BA37" s="11" t="s">
        <v>53</v>
      </c>
      <c r="BB37" s="11">
        <v>2</v>
      </c>
      <c r="BC37" s="51">
        <v>10</v>
      </c>
      <c r="BD37" s="34">
        <f t="shared" si="12"/>
        <v>6</v>
      </c>
      <c r="BE37" s="11" t="s">
        <v>53</v>
      </c>
      <c r="BF37" s="11">
        <v>2</v>
      </c>
      <c r="BG37" s="51">
        <v>10.54</v>
      </c>
      <c r="BH37" s="34">
        <f t="shared" si="13"/>
        <v>6</v>
      </c>
      <c r="BI37" s="11" t="s">
        <v>53</v>
      </c>
      <c r="BJ37" s="11">
        <v>2</v>
      </c>
      <c r="BK37" s="51">
        <v>10</v>
      </c>
      <c r="BL37" s="34">
        <f t="shared" si="14"/>
        <v>3</v>
      </c>
      <c r="BM37" s="11" t="s">
        <v>53</v>
      </c>
      <c r="BN37" s="11">
        <v>2</v>
      </c>
      <c r="BO37" s="51">
        <v>13</v>
      </c>
      <c r="BP37" s="34">
        <f t="shared" si="15"/>
        <v>2</v>
      </c>
      <c r="BQ37" s="11" t="s">
        <v>53</v>
      </c>
      <c r="BR37" s="11">
        <v>2</v>
      </c>
      <c r="BS37" s="48">
        <f t="shared" si="16"/>
        <v>8.7046666666666663</v>
      </c>
      <c r="BT37" s="13">
        <f t="shared" si="17"/>
        <v>25</v>
      </c>
      <c r="BU37" s="14" t="s">
        <v>205</v>
      </c>
      <c r="BV37" s="11" t="s">
        <v>53</v>
      </c>
      <c r="BW37" s="12">
        <v>2</v>
      </c>
      <c r="BX37" s="13">
        <f t="shared" si="18"/>
        <v>52</v>
      </c>
      <c r="BY37" s="36" t="s">
        <v>207</v>
      </c>
    </row>
    <row r="38" spans="1:77" s="15" customFormat="1" x14ac:dyDescent="0.25">
      <c r="A38" s="11">
        <v>25</v>
      </c>
      <c r="B38" s="21" t="s">
        <v>158</v>
      </c>
      <c r="C38" s="1" t="s">
        <v>159</v>
      </c>
      <c r="D38" s="1" t="s">
        <v>33</v>
      </c>
      <c r="E38" s="1" t="s">
        <v>160</v>
      </c>
      <c r="F38" s="22">
        <v>36468</v>
      </c>
      <c r="G38" s="1" t="s">
        <v>30</v>
      </c>
      <c r="H38" s="12" t="s">
        <v>37</v>
      </c>
      <c r="I38" s="11" t="s">
        <v>29</v>
      </c>
      <c r="J38" s="48">
        <v>12.2</v>
      </c>
      <c r="K38" s="33">
        <f t="shared" si="0"/>
        <v>4</v>
      </c>
      <c r="L38" s="11" t="s">
        <v>53</v>
      </c>
      <c r="M38" s="11">
        <v>1</v>
      </c>
      <c r="N38" s="48">
        <v>12.35</v>
      </c>
      <c r="O38" s="33">
        <f t="shared" si="1"/>
        <v>4</v>
      </c>
      <c r="P38" s="11" t="s">
        <v>53</v>
      </c>
      <c r="Q38" s="11">
        <v>1</v>
      </c>
      <c r="R38" s="48">
        <v>15.75</v>
      </c>
      <c r="S38" s="33">
        <f t="shared" si="2"/>
        <v>5</v>
      </c>
      <c r="T38" s="11" t="s">
        <v>53</v>
      </c>
      <c r="U38" s="11">
        <v>2</v>
      </c>
      <c r="V38" s="48">
        <v>11.4</v>
      </c>
      <c r="W38" s="33">
        <f t="shared" si="3"/>
        <v>6</v>
      </c>
      <c r="X38" s="11" t="s">
        <v>53</v>
      </c>
      <c r="Y38" s="11">
        <v>1</v>
      </c>
      <c r="Z38" s="48">
        <v>10.95</v>
      </c>
      <c r="AA38" s="33">
        <f t="shared" si="4"/>
        <v>4</v>
      </c>
      <c r="AB38" s="11" t="s">
        <v>53</v>
      </c>
      <c r="AC38" s="11">
        <v>2</v>
      </c>
      <c r="AD38" s="43">
        <v>13</v>
      </c>
      <c r="AE38" s="33">
        <f t="shared" si="5"/>
        <v>4</v>
      </c>
      <c r="AF38" s="11" t="s">
        <v>53</v>
      </c>
      <c r="AG38" s="11">
        <v>1</v>
      </c>
      <c r="AH38" s="48">
        <v>10.17</v>
      </c>
      <c r="AI38" s="33">
        <f t="shared" si="6"/>
        <v>3</v>
      </c>
      <c r="AJ38" s="11" t="s">
        <v>53</v>
      </c>
      <c r="AK38" s="11">
        <v>1</v>
      </c>
      <c r="AL38" s="48">
        <f t="shared" si="7"/>
        <v>12.388666666666666</v>
      </c>
      <c r="AM38" s="13">
        <f t="shared" si="8"/>
        <v>30</v>
      </c>
      <c r="AN38" s="14" t="s">
        <v>204</v>
      </c>
      <c r="AO38" s="11" t="s">
        <v>53</v>
      </c>
      <c r="AP38" s="10">
        <v>2</v>
      </c>
      <c r="AQ38" s="51">
        <v>10.52</v>
      </c>
      <c r="AR38" s="33">
        <f t="shared" si="9"/>
        <v>5</v>
      </c>
      <c r="AS38" s="11" t="s">
        <v>53</v>
      </c>
      <c r="AT38" s="39">
        <v>1</v>
      </c>
      <c r="AU38" s="50">
        <v>12.399999999999999</v>
      </c>
      <c r="AV38" s="38">
        <f t="shared" si="10"/>
        <v>4</v>
      </c>
      <c r="AW38" s="11" t="s">
        <v>53</v>
      </c>
      <c r="AX38" s="11">
        <v>2</v>
      </c>
      <c r="AY38" s="52">
        <v>11</v>
      </c>
      <c r="AZ38" s="34">
        <f t="shared" si="11"/>
        <v>4</v>
      </c>
      <c r="BA38" s="11" t="s">
        <v>53</v>
      </c>
      <c r="BB38" s="11">
        <v>2</v>
      </c>
      <c r="BC38" s="51">
        <v>11.280000000000001</v>
      </c>
      <c r="BD38" s="34">
        <f t="shared" si="12"/>
        <v>6</v>
      </c>
      <c r="BE38" s="11" t="s">
        <v>53</v>
      </c>
      <c r="BF38" s="11">
        <v>1</v>
      </c>
      <c r="BG38" s="51">
        <v>12.348000000000003</v>
      </c>
      <c r="BH38" s="34">
        <f t="shared" si="13"/>
        <v>6</v>
      </c>
      <c r="BI38" s="11" t="s">
        <v>53</v>
      </c>
      <c r="BJ38" s="11">
        <v>1</v>
      </c>
      <c r="BK38" s="51">
        <v>10.452999999999999</v>
      </c>
      <c r="BL38" s="34">
        <f t="shared" si="14"/>
        <v>3</v>
      </c>
      <c r="BM38" s="11" t="s">
        <v>53</v>
      </c>
      <c r="BN38" s="11">
        <v>1</v>
      </c>
      <c r="BO38" s="51">
        <v>12.25</v>
      </c>
      <c r="BP38" s="34">
        <f t="shared" si="15"/>
        <v>2</v>
      </c>
      <c r="BQ38" s="11" t="s">
        <v>53</v>
      </c>
      <c r="BR38" s="11">
        <v>1</v>
      </c>
      <c r="BS38" s="48">
        <f t="shared" si="16"/>
        <v>11.460900000000001</v>
      </c>
      <c r="BT38" s="13">
        <f t="shared" si="17"/>
        <v>30</v>
      </c>
      <c r="BU38" s="14" t="s">
        <v>204</v>
      </c>
      <c r="BV38" s="11" t="s">
        <v>53</v>
      </c>
      <c r="BW38" s="12">
        <v>2</v>
      </c>
      <c r="BX38" s="13">
        <f t="shared" si="18"/>
        <v>60</v>
      </c>
      <c r="BY38" s="36" t="s">
        <v>204</v>
      </c>
    </row>
    <row r="39" spans="1:77" x14ac:dyDescent="0.25">
      <c r="A39" s="29">
        <v>26</v>
      </c>
      <c r="B39" s="21" t="s">
        <v>161</v>
      </c>
      <c r="C39" s="1" t="s">
        <v>162</v>
      </c>
      <c r="D39" s="1" t="s">
        <v>163</v>
      </c>
      <c r="E39" s="1" t="s">
        <v>164</v>
      </c>
      <c r="F39" s="22">
        <v>33850</v>
      </c>
      <c r="G39" s="1" t="s">
        <v>84</v>
      </c>
      <c r="H39" s="10" t="s">
        <v>36</v>
      </c>
      <c r="I39" s="11" t="s">
        <v>29</v>
      </c>
      <c r="J39" s="48">
        <v>11.43</v>
      </c>
      <c r="K39" s="33">
        <f t="shared" si="0"/>
        <v>4</v>
      </c>
      <c r="L39" s="11" t="s">
        <v>53</v>
      </c>
      <c r="M39" s="11">
        <v>1</v>
      </c>
      <c r="N39" s="48">
        <v>10.4</v>
      </c>
      <c r="O39" s="33">
        <f t="shared" si="1"/>
        <v>4</v>
      </c>
      <c r="P39" s="11" t="s">
        <v>53</v>
      </c>
      <c r="Q39" s="11">
        <v>2</v>
      </c>
      <c r="R39" s="48">
        <v>11.76</v>
      </c>
      <c r="S39" s="33">
        <f t="shared" si="2"/>
        <v>5</v>
      </c>
      <c r="T39" s="11" t="s">
        <v>53</v>
      </c>
      <c r="U39" s="11">
        <v>2</v>
      </c>
      <c r="V39" s="48">
        <v>11.7</v>
      </c>
      <c r="W39" s="33">
        <f t="shared" si="3"/>
        <v>6</v>
      </c>
      <c r="X39" s="11" t="s">
        <v>53</v>
      </c>
      <c r="Y39" s="11">
        <v>2</v>
      </c>
      <c r="Z39" s="48">
        <v>12.05</v>
      </c>
      <c r="AA39" s="33">
        <f t="shared" si="4"/>
        <v>4</v>
      </c>
      <c r="AB39" s="11" t="s">
        <v>53</v>
      </c>
      <c r="AC39" s="11">
        <v>2</v>
      </c>
      <c r="AD39" s="43">
        <v>12</v>
      </c>
      <c r="AE39" s="33">
        <f t="shared" si="5"/>
        <v>4</v>
      </c>
      <c r="AF39" s="11" t="s">
        <v>53</v>
      </c>
      <c r="AG39" s="11">
        <v>1</v>
      </c>
      <c r="AH39" s="48">
        <v>13.67</v>
      </c>
      <c r="AI39" s="33">
        <f t="shared" si="6"/>
        <v>3</v>
      </c>
      <c r="AJ39" s="11" t="s">
        <v>53</v>
      </c>
      <c r="AK39" s="11">
        <v>2</v>
      </c>
      <c r="AL39" s="48">
        <f t="shared" si="7"/>
        <v>11.784333333333333</v>
      </c>
      <c r="AM39" s="13">
        <f t="shared" si="8"/>
        <v>30</v>
      </c>
      <c r="AN39" s="14" t="s">
        <v>204</v>
      </c>
      <c r="AO39" s="11" t="s">
        <v>53</v>
      </c>
      <c r="AP39" s="10">
        <v>2</v>
      </c>
      <c r="AQ39" s="51">
        <v>11.96</v>
      </c>
      <c r="AR39" s="33">
        <f t="shared" si="9"/>
        <v>5</v>
      </c>
      <c r="AS39" s="11" t="s">
        <v>53</v>
      </c>
      <c r="AT39" s="39">
        <v>1</v>
      </c>
      <c r="AU39" s="50">
        <v>11.375</v>
      </c>
      <c r="AV39" s="38">
        <f t="shared" si="10"/>
        <v>4</v>
      </c>
      <c r="AW39" s="11" t="s">
        <v>53</v>
      </c>
      <c r="AX39" s="11">
        <v>2</v>
      </c>
      <c r="AY39" s="52">
        <v>10</v>
      </c>
      <c r="AZ39" s="34">
        <f t="shared" si="11"/>
        <v>4</v>
      </c>
      <c r="BA39" s="11" t="s">
        <v>53</v>
      </c>
      <c r="BB39" s="11">
        <v>1</v>
      </c>
      <c r="BC39" s="51">
        <v>10.820800000000002</v>
      </c>
      <c r="BD39" s="34">
        <f t="shared" si="12"/>
        <v>6</v>
      </c>
      <c r="BE39" s="11" t="s">
        <v>53</v>
      </c>
      <c r="BF39" s="11">
        <v>2</v>
      </c>
      <c r="BG39" s="51">
        <v>11.29</v>
      </c>
      <c r="BH39" s="34">
        <f t="shared" si="13"/>
        <v>6</v>
      </c>
      <c r="BI39" s="11" t="s">
        <v>53</v>
      </c>
      <c r="BJ39" s="11">
        <v>2</v>
      </c>
      <c r="BK39" s="51">
        <v>12.221</v>
      </c>
      <c r="BL39" s="34">
        <f t="shared" si="14"/>
        <v>3</v>
      </c>
      <c r="BM39" s="11" t="s">
        <v>53</v>
      </c>
      <c r="BN39" s="11">
        <v>2</v>
      </c>
      <c r="BO39" s="51">
        <v>11.5</v>
      </c>
      <c r="BP39" s="34">
        <f t="shared" si="15"/>
        <v>2</v>
      </c>
      <c r="BQ39" s="11" t="s">
        <v>53</v>
      </c>
      <c r="BR39" s="11">
        <v>1</v>
      </c>
      <c r="BS39" s="48">
        <f t="shared" si="16"/>
        <v>11.25426</v>
      </c>
      <c r="BT39" s="13">
        <f t="shared" si="17"/>
        <v>30</v>
      </c>
      <c r="BU39" s="14" t="s">
        <v>204</v>
      </c>
      <c r="BV39" s="11" t="s">
        <v>53</v>
      </c>
      <c r="BW39" s="12">
        <v>2</v>
      </c>
      <c r="BX39" s="13">
        <f t="shared" si="18"/>
        <v>60</v>
      </c>
      <c r="BY39" s="36" t="s">
        <v>204</v>
      </c>
    </row>
    <row r="40" spans="1:77" s="15" customFormat="1" x14ac:dyDescent="0.25">
      <c r="A40" s="11">
        <v>27</v>
      </c>
      <c r="B40" s="21" t="s">
        <v>165</v>
      </c>
      <c r="C40" s="1" t="s">
        <v>166</v>
      </c>
      <c r="D40" s="1" t="s">
        <v>167</v>
      </c>
      <c r="E40" s="1" t="s">
        <v>168</v>
      </c>
      <c r="F40" s="22">
        <v>37256</v>
      </c>
      <c r="G40" s="1" t="s">
        <v>169</v>
      </c>
      <c r="H40" s="12" t="s">
        <v>36</v>
      </c>
      <c r="I40" s="11" t="s">
        <v>29</v>
      </c>
      <c r="J40" s="48">
        <v>11.35</v>
      </c>
      <c r="K40" s="33">
        <f t="shared" si="0"/>
        <v>4</v>
      </c>
      <c r="L40" s="11" t="s">
        <v>53</v>
      </c>
      <c r="M40" s="11">
        <v>1</v>
      </c>
      <c r="N40" s="48">
        <v>14.28</v>
      </c>
      <c r="O40" s="33">
        <f t="shared" si="1"/>
        <v>4</v>
      </c>
      <c r="P40" s="11" t="s">
        <v>53</v>
      </c>
      <c r="Q40" s="11">
        <v>1</v>
      </c>
      <c r="R40" s="48">
        <v>12.68</v>
      </c>
      <c r="S40" s="33">
        <f t="shared" si="2"/>
        <v>5</v>
      </c>
      <c r="T40" s="11" t="s">
        <v>53</v>
      </c>
      <c r="U40" s="11">
        <v>2</v>
      </c>
      <c r="V40" s="48">
        <v>10.210000000000001</v>
      </c>
      <c r="W40" s="33">
        <f t="shared" si="3"/>
        <v>6</v>
      </c>
      <c r="X40" s="11" t="s">
        <v>53</v>
      </c>
      <c r="Y40" s="11">
        <v>1</v>
      </c>
      <c r="Z40" s="48">
        <v>10.029999999999999</v>
      </c>
      <c r="AA40" s="33">
        <f t="shared" si="4"/>
        <v>4</v>
      </c>
      <c r="AB40" s="11" t="s">
        <v>53</v>
      </c>
      <c r="AC40" s="11">
        <v>1</v>
      </c>
      <c r="AD40" s="43">
        <v>13</v>
      </c>
      <c r="AE40" s="33">
        <f t="shared" si="5"/>
        <v>4</v>
      </c>
      <c r="AF40" s="11" t="s">
        <v>53</v>
      </c>
      <c r="AG40" s="11">
        <v>1</v>
      </c>
      <c r="AH40" s="48">
        <v>11</v>
      </c>
      <c r="AI40" s="33">
        <f t="shared" si="6"/>
        <v>3</v>
      </c>
      <c r="AJ40" s="11" t="s">
        <v>53</v>
      </c>
      <c r="AK40" s="11">
        <v>1</v>
      </c>
      <c r="AL40" s="48">
        <f t="shared" si="7"/>
        <v>11.743333333333334</v>
      </c>
      <c r="AM40" s="13">
        <f t="shared" si="8"/>
        <v>30</v>
      </c>
      <c r="AN40" s="14" t="s">
        <v>204</v>
      </c>
      <c r="AO40" s="11" t="s">
        <v>53</v>
      </c>
      <c r="AP40" s="10">
        <v>2</v>
      </c>
      <c r="AQ40" s="51">
        <v>13.120000000000001</v>
      </c>
      <c r="AR40" s="33">
        <f t="shared" si="9"/>
        <v>5</v>
      </c>
      <c r="AS40" s="11" t="s">
        <v>53</v>
      </c>
      <c r="AT40" s="39">
        <v>1</v>
      </c>
      <c r="AU40" s="50">
        <v>16.05</v>
      </c>
      <c r="AV40" s="38">
        <f t="shared" si="10"/>
        <v>4</v>
      </c>
      <c r="AW40" s="11" t="s">
        <v>53</v>
      </c>
      <c r="AX40" s="11">
        <v>2</v>
      </c>
      <c r="AY40" s="52">
        <v>11.65</v>
      </c>
      <c r="AZ40" s="34">
        <f t="shared" si="11"/>
        <v>4</v>
      </c>
      <c r="BA40" s="11" t="s">
        <v>53</v>
      </c>
      <c r="BB40" s="11">
        <v>1</v>
      </c>
      <c r="BC40" s="51">
        <v>11.293600000000001</v>
      </c>
      <c r="BD40" s="34">
        <f t="shared" si="12"/>
        <v>6</v>
      </c>
      <c r="BE40" s="11" t="s">
        <v>53</v>
      </c>
      <c r="BF40" s="11">
        <v>2</v>
      </c>
      <c r="BG40" s="51">
        <v>10.571999999999999</v>
      </c>
      <c r="BH40" s="34">
        <f t="shared" si="13"/>
        <v>6</v>
      </c>
      <c r="BI40" s="11" t="s">
        <v>53</v>
      </c>
      <c r="BJ40" s="11">
        <v>1</v>
      </c>
      <c r="BK40" s="51">
        <v>11.721</v>
      </c>
      <c r="BL40" s="34">
        <f t="shared" si="14"/>
        <v>3</v>
      </c>
      <c r="BM40" s="11" t="s">
        <v>53</v>
      </c>
      <c r="BN40" s="11">
        <v>1</v>
      </c>
      <c r="BO40" s="51">
        <v>15</v>
      </c>
      <c r="BP40" s="34">
        <f t="shared" si="15"/>
        <v>2</v>
      </c>
      <c r="BQ40" s="11" t="s">
        <v>53</v>
      </c>
      <c r="BR40" s="11">
        <v>1</v>
      </c>
      <c r="BS40" s="48">
        <f t="shared" si="16"/>
        <v>12.425220000000001</v>
      </c>
      <c r="BT40" s="13">
        <f t="shared" si="17"/>
        <v>30</v>
      </c>
      <c r="BU40" s="14" t="s">
        <v>204</v>
      </c>
      <c r="BV40" s="11" t="s">
        <v>53</v>
      </c>
      <c r="BW40" s="12">
        <v>2</v>
      </c>
      <c r="BX40" s="13">
        <f t="shared" si="18"/>
        <v>60</v>
      </c>
      <c r="BY40" s="36" t="s">
        <v>204</v>
      </c>
    </row>
    <row r="41" spans="1:77" s="15" customFormat="1" x14ac:dyDescent="0.25">
      <c r="A41" s="11">
        <v>28</v>
      </c>
      <c r="B41" s="21" t="s">
        <v>170</v>
      </c>
      <c r="C41" s="1" t="s">
        <v>171</v>
      </c>
      <c r="D41" s="1" t="s">
        <v>172</v>
      </c>
      <c r="E41" s="1" t="s">
        <v>173</v>
      </c>
      <c r="F41" s="22">
        <v>34891</v>
      </c>
      <c r="G41" s="1" t="s">
        <v>174</v>
      </c>
      <c r="H41" s="12" t="s">
        <v>36</v>
      </c>
      <c r="I41" s="11" t="s">
        <v>29</v>
      </c>
      <c r="J41" s="48">
        <v>10.68</v>
      </c>
      <c r="K41" s="33">
        <f t="shared" si="0"/>
        <v>4</v>
      </c>
      <c r="L41" s="11" t="s">
        <v>53</v>
      </c>
      <c r="M41" s="11">
        <v>1</v>
      </c>
      <c r="N41" s="48">
        <v>10.49</v>
      </c>
      <c r="O41" s="33">
        <f t="shared" si="1"/>
        <v>4</v>
      </c>
      <c r="P41" s="11" t="s">
        <v>53</v>
      </c>
      <c r="Q41" s="11">
        <v>1</v>
      </c>
      <c r="R41" s="48">
        <v>13.56</v>
      </c>
      <c r="S41" s="33">
        <f t="shared" si="2"/>
        <v>5</v>
      </c>
      <c r="T41" s="11" t="s">
        <v>53</v>
      </c>
      <c r="U41" s="11">
        <v>2</v>
      </c>
      <c r="V41" s="48">
        <v>11.9</v>
      </c>
      <c r="W41" s="33">
        <f t="shared" si="3"/>
        <v>6</v>
      </c>
      <c r="X41" s="11" t="s">
        <v>53</v>
      </c>
      <c r="Y41" s="11">
        <v>2</v>
      </c>
      <c r="Z41" s="48">
        <v>10.1</v>
      </c>
      <c r="AA41" s="33">
        <f t="shared" si="4"/>
        <v>4</v>
      </c>
      <c r="AB41" s="11" t="s">
        <v>53</v>
      </c>
      <c r="AC41" s="11">
        <v>1</v>
      </c>
      <c r="AD41" s="43">
        <v>12</v>
      </c>
      <c r="AE41" s="33">
        <f t="shared" si="5"/>
        <v>4</v>
      </c>
      <c r="AF41" s="11" t="s">
        <v>53</v>
      </c>
      <c r="AG41" s="11">
        <v>1</v>
      </c>
      <c r="AH41" s="48">
        <v>10.5</v>
      </c>
      <c r="AI41" s="33">
        <f t="shared" si="6"/>
        <v>3</v>
      </c>
      <c r="AJ41" s="11" t="s">
        <v>53</v>
      </c>
      <c r="AK41" s="11">
        <v>1</v>
      </c>
      <c r="AL41" s="48">
        <f t="shared" si="7"/>
        <v>11.459333333333335</v>
      </c>
      <c r="AM41" s="13">
        <f t="shared" si="8"/>
        <v>30</v>
      </c>
      <c r="AN41" s="14" t="s">
        <v>204</v>
      </c>
      <c r="AO41" s="11" t="s">
        <v>53</v>
      </c>
      <c r="AP41" s="10">
        <v>2</v>
      </c>
      <c r="AQ41" s="51">
        <v>13.239999999999998</v>
      </c>
      <c r="AR41" s="33">
        <f t="shared" si="9"/>
        <v>5</v>
      </c>
      <c r="AS41" s="11" t="s">
        <v>53</v>
      </c>
      <c r="AT41" s="39">
        <v>1</v>
      </c>
      <c r="AU41" s="51">
        <v>12.15</v>
      </c>
      <c r="AV41" s="38">
        <f t="shared" si="10"/>
        <v>4</v>
      </c>
      <c r="AW41" s="11" t="s">
        <v>53</v>
      </c>
      <c r="AX41" s="11">
        <v>1</v>
      </c>
      <c r="AY41" s="52">
        <v>10</v>
      </c>
      <c r="AZ41" s="34">
        <f t="shared" si="11"/>
        <v>4</v>
      </c>
      <c r="BA41" s="11" t="s">
        <v>53</v>
      </c>
      <c r="BB41" s="11">
        <v>1</v>
      </c>
      <c r="BC41" s="51">
        <v>11.652799999999999</v>
      </c>
      <c r="BD41" s="34">
        <f t="shared" si="12"/>
        <v>6</v>
      </c>
      <c r="BE41" s="11" t="s">
        <v>53</v>
      </c>
      <c r="BF41" s="11">
        <v>1</v>
      </c>
      <c r="BG41" s="51">
        <v>11.694000000000001</v>
      </c>
      <c r="BH41" s="34">
        <f t="shared" si="13"/>
        <v>6</v>
      </c>
      <c r="BI41" s="11" t="s">
        <v>53</v>
      </c>
      <c r="BJ41" s="11">
        <v>1</v>
      </c>
      <c r="BK41" s="51">
        <v>11.699000000000002</v>
      </c>
      <c r="BL41" s="34">
        <f t="shared" si="14"/>
        <v>3</v>
      </c>
      <c r="BM41" s="11" t="s">
        <v>53</v>
      </c>
      <c r="BN41" s="11">
        <v>2</v>
      </c>
      <c r="BO41" s="51">
        <v>14.5</v>
      </c>
      <c r="BP41" s="34">
        <f t="shared" si="15"/>
        <v>2</v>
      </c>
      <c r="BQ41" s="11" t="s">
        <v>53</v>
      </c>
      <c r="BR41" s="11">
        <v>1</v>
      </c>
      <c r="BS41" s="48">
        <f t="shared" si="16"/>
        <v>11.965926666666666</v>
      </c>
      <c r="BT41" s="13">
        <f t="shared" si="17"/>
        <v>30</v>
      </c>
      <c r="BU41" s="14" t="s">
        <v>204</v>
      </c>
      <c r="BV41" s="11" t="s">
        <v>53</v>
      </c>
      <c r="BW41" s="36">
        <v>2</v>
      </c>
      <c r="BX41" s="13">
        <f t="shared" si="18"/>
        <v>60</v>
      </c>
      <c r="BY41" s="36" t="s">
        <v>204</v>
      </c>
    </row>
    <row r="42" spans="1:77" x14ac:dyDescent="0.25">
      <c r="A42" s="11">
        <v>29</v>
      </c>
      <c r="B42" s="21" t="s">
        <v>175</v>
      </c>
      <c r="C42" s="1" t="s">
        <v>176</v>
      </c>
      <c r="D42" s="1" t="s">
        <v>172</v>
      </c>
      <c r="E42" s="1" t="s">
        <v>177</v>
      </c>
      <c r="F42" s="22">
        <v>36801</v>
      </c>
      <c r="G42" s="1" t="s">
        <v>174</v>
      </c>
      <c r="H42" s="10" t="s">
        <v>36</v>
      </c>
      <c r="I42" s="36" t="s">
        <v>29</v>
      </c>
      <c r="J42" s="48">
        <v>10.24</v>
      </c>
      <c r="K42" s="33">
        <f t="shared" si="0"/>
        <v>4</v>
      </c>
      <c r="L42" s="11" t="s">
        <v>53</v>
      </c>
      <c r="M42" s="11">
        <v>1</v>
      </c>
      <c r="N42" s="48">
        <v>10.85</v>
      </c>
      <c r="O42" s="33">
        <f t="shared" si="1"/>
        <v>4</v>
      </c>
      <c r="P42" s="11" t="s">
        <v>53</v>
      </c>
      <c r="Q42" s="11">
        <v>2</v>
      </c>
      <c r="R42" s="48">
        <v>0</v>
      </c>
      <c r="S42" s="33">
        <f t="shared" si="2"/>
        <v>0</v>
      </c>
      <c r="T42" s="11" t="s">
        <v>53</v>
      </c>
      <c r="U42" s="11">
        <v>2</v>
      </c>
      <c r="V42" s="48">
        <v>10.52</v>
      </c>
      <c r="W42" s="33">
        <f t="shared" si="3"/>
        <v>6</v>
      </c>
      <c r="X42" s="11" t="s">
        <v>53</v>
      </c>
      <c r="Y42" s="11">
        <v>1</v>
      </c>
      <c r="Z42" s="48">
        <v>12.87</v>
      </c>
      <c r="AA42" s="33">
        <f t="shared" si="4"/>
        <v>4</v>
      </c>
      <c r="AB42" s="11" t="s">
        <v>53</v>
      </c>
      <c r="AC42" s="11">
        <v>2</v>
      </c>
      <c r="AD42" s="43"/>
      <c r="AE42" s="33">
        <f t="shared" si="5"/>
        <v>0</v>
      </c>
      <c r="AF42" s="11" t="s">
        <v>53</v>
      </c>
      <c r="AG42" s="11">
        <v>1</v>
      </c>
      <c r="AH42" s="48">
        <v>13.17</v>
      </c>
      <c r="AI42" s="33">
        <f t="shared" si="6"/>
        <v>3</v>
      </c>
      <c r="AJ42" s="11" t="s">
        <v>53</v>
      </c>
      <c r="AK42" s="11">
        <v>2</v>
      </c>
      <c r="AL42" s="48">
        <f t="shared" si="7"/>
        <v>7.948999999999999</v>
      </c>
      <c r="AM42" s="13">
        <f t="shared" si="8"/>
        <v>21</v>
      </c>
      <c r="AN42" s="14" t="s">
        <v>205</v>
      </c>
      <c r="AO42" s="11" t="s">
        <v>53</v>
      </c>
      <c r="AP42" s="10">
        <v>2</v>
      </c>
      <c r="AQ42" s="51">
        <v>11.06</v>
      </c>
      <c r="AR42" s="33">
        <f t="shared" si="9"/>
        <v>5</v>
      </c>
      <c r="AS42" s="11" t="s">
        <v>53</v>
      </c>
      <c r="AT42" s="39">
        <v>2</v>
      </c>
      <c r="AU42" s="50">
        <v>12.45</v>
      </c>
      <c r="AV42" s="38">
        <f t="shared" si="10"/>
        <v>4</v>
      </c>
      <c r="AW42" s="11" t="s">
        <v>53</v>
      </c>
      <c r="AX42" s="11">
        <v>2</v>
      </c>
      <c r="AY42" s="52">
        <v>10.7</v>
      </c>
      <c r="AZ42" s="34">
        <f t="shared" si="11"/>
        <v>4</v>
      </c>
      <c r="BA42" s="11" t="s">
        <v>53</v>
      </c>
      <c r="BB42" s="11">
        <v>1</v>
      </c>
      <c r="BC42" s="51">
        <v>13.0672</v>
      </c>
      <c r="BD42" s="34">
        <f t="shared" si="12"/>
        <v>6</v>
      </c>
      <c r="BE42" s="11" t="s">
        <v>53</v>
      </c>
      <c r="BF42" s="11">
        <v>2</v>
      </c>
      <c r="BG42" s="51">
        <v>12.06</v>
      </c>
      <c r="BH42" s="34">
        <f t="shared" si="13"/>
        <v>6</v>
      </c>
      <c r="BI42" s="11" t="s">
        <v>53</v>
      </c>
      <c r="BJ42" s="11">
        <v>2</v>
      </c>
      <c r="BK42" s="51">
        <v>12.895</v>
      </c>
      <c r="BL42" s="34">
        <f t="shared" si="14"/>
        <v>3</v>
      </c>
      <c r="BM42" s="11" t="s">
        <v>53</v>
      </c>
      <c r="BN42" s="11">
        <v>2</v>
      </c>
      <c r="BO42" s="51">
        <v>10.5</v>
      </c>
      <c r="BP42" s="34">
        <f t="shared" si="15"/>
        <v>2</v>
      </c>
      <c r="BQ42" s="11" t="s">
        <v>53</v>
      </c>
      <c r="BR42" s="11">
        <v>2</v>
      </c>
      <c r="BS42" s="48">
        <f t="shared" si="16"/>
        <v>11.944939999999999</v>
      </c>
      <c r="BT42" s="13">
        <f t="shared" si="17"/>
        <v>30</v>
      </c>
      <c r="BU42" s="14" t="s">
        <v>204</v>
      </c>
      <c r="BV42" s="11" t="s">
        <v>53</v>
      </c>
      <c r="BW42" s="37">
        <v>2</v>
      </c>
      <c r="BX42" s="13">
        <f t="shared" si="18"/>
        <v>51</v>
      </c>
      <c r="BY42" s="36" t="s">
        <v>207</v>
      </c>
    </row>
    <row r="43" spans="1:77" x14ac:dyDescent="0.25">
      <c r="A43" s="11">
        <v>30</v>
      </c>
      <c r="B43" s="21" t="s">
        <v>178</v>
      </c>
      <c r="C43" s="1" t="s">
        <v>179</v>
      </c>
      <c r="D43" s="1" t="s">
        <v>180</v>
      </c>
      <c r="E43" s="1" t="s">
        <v>181</v>
      </c>
      <c r="F43" s="22">
        <v>36364</v>
      </c>
      <c r="G43" s="1" t="s">
        <v>182</v>
      </c>
      <c r="H43" s="10" t="s">
        <v>36</v>
      </c>
      <c r="I43" s="11" t="s">
        <v>29</v>
      </c>
      <c r="J43" s="48">
        <v>10</v>
      </c>
      <c r="K43" s="33">
        <f t="shared" si="0"/>
        <v>4</v>
      </c>
      <c r="L43" s="11" t="s">
        <v>53</v>
      </c>
      <c r="M43" s="11">
        <v>1</v>
      </c>
      <c r="N43" s="48">
        <v>11.9</v>
      </c>
      <c r="O43" s="33">
        <f t="shared" si="1"/>
        <v>4</v>
      </c>
      <c r="P43" s="11" t="s">
        <v>53</v>
      </c>
      <c r="Q43" s="11">
        <v>1</v>
      </c>
      <c r="R43" s="48">
        <v>10.84</v>
      </c>
      <c r="S43" s="33">
        <f t="shared" si="2"/>
        <v>5</v>
      </c>
      <c r="T43" s="11" t="s">
        <v>53</v>
      </c>
      <c r="U43" s="11">
        <v>1</v>
      </c>
      <c r="V43" s="48">
        <v>13.11</v>
      </c>
      <c r="W43" s="33">
        <f t="shared" si="3"/>
        <v>6</v>
      </c>
      <c r="X43" s="11" t="s">
        <v>53</v>
      </c>
      <c r="Y43" s="11">
        <v>1</v>
      </c>
      <c r="Z43" s="48">
        <v>10</v>
      </c>
      <c r="AA43" s="33">
        <f t="shared" si="4"/>
        <v>4</v>
      </c>
      <c r="AB43" s="11" t="s">
        <v>53</v>
      </c>
      <c r="AC43" s="11">
        <v>1</v>
      </c>
      <c r="AD43" s="43">
        <v>13</v>
      </c>
      <c r="AE43" s="33">
        <f t="shared" si="5"/>
        <v>4</v>
      </c>
      <c r="AF43" s="11" t="s">
        <v>53</v>
      </c>
      <c r="AG43" s="11">
        <v>1</v>
      </c>
      <c r="AH43" s="48">
        <v>11.17</v>
      </c>
      <c r="AI43" s="33">
        <f t="shared" si="6"/>
        <v>3</v>
      </c>
      <c r="AJ43" s="11" t="s">
        <v>53</v>
      </c>
      <c r="AK43" s="11">
        <v>1</v>
      </c>
      <c r="AL43" s="48">
        <f t="shared" si="7"/>
        <v>11.532333333333334</v>
      </c>
      <c r="AM43" s="13">
        <f t="shared" si="8"/>
        <v>30</v>
      </c>
      <c r="AN43" s="14" t="s">
        <v>204</v>
      </c>
      <c r="AO43" s="11" t="s">
        <v>53</v>
      </c>
      <c r="AP43" s="10">
        <v>1</v>
      </c>
      <c r="AQ43" s="51">
        <v>12.04</v>
      </c>
      <c r="AR43" s="33">
        <f t="shared" si="9"/>
        <v>5</v>
      </c>
      <c r="AS43" s="11" t="s">
        <v>53</v>
      </c>
      <c r="AT43" s="39">
        <v>1</v>
      </c>
      <c r="AU43" s="51">
        <v>12</v>
      </c>
      <c r="AV43" s="38">
        <f t="shared" si="10"/>
        <v>4</v>
      </c>
      <c r="AW43" s="11" t="s">
        <v>53</v>
      </c>
      <c r="AX43" s="11">
        <v>1</v>
      </c>
      <c r="AY43" s="52">
        <v>11.850000000000001</v>
      </c>
      <c r="AZ43" s="34">
        <f t="shared" si="11"/>
        <v>4</v>
      </c>
      <c r="BA43" s="11" t="s">
        <v>53</v>
      </c>
      <c r="BB43" s="11">
        <v>1</v>
      </c>
      <c r="BC43" s="51">
        <v>13.413600000000002</v>
      </c>
      <c r="BD43" s="34">
        <f t="shared" si="12"/>
        <v>6</v>
      </c>
      <c r="BE43" s="11" t="s">
        <v>53</v>
      </c>
      <c r="BF43" s="11">
        <v>1</v>
      </c>
      <c r="BG43" s="51">
        <v>12.040999999999999</v>
      </c>
      <c r="BH43" s="34">
        <f t="shared" si="13"/>
        <v>6</v>
      </c>
      <c r="BI43" s="11" t="s">
        <v>53</v>
      </c>
      <c r="BJ43" s="11">
        <v>1</v>
      </c>
      <c r="BK43" s="51">
        <v>12.041</v>
      </c>
      <c r="BL43" s="34">
        <f t="shared" si="14"/>
        <v>3</v>
      </c>
      <c r="BM43" s="11" t="s">
        <v>53</v>
      </c>
      <c r="BN43" s="11">
        <v>1</v>
      </c>
      <c r="BO43" s="51">
        <v>12.5</v>
      </c>
      <c r="BP43" s="34">
        <f t="shared" si="15"/>
        <v>2</v>
      </c>
      <c r="BQ43" s="11" t="s">
        <v>53</v>
      </c>
      <c r="BR43" s="11">
        <v>1</v>
      </c>
      <c r="BS43" s="48">
        <f t="shared" si="16"/>
        <v>12.315020000000001</v>
      </c>
      <c r="BT43" s="13">
        <f t="shared" si="17"/>
        <v>30</v>
      </c>
      <c r="BU43" s="14" t="s">
        <v>204</v>
      </c>
      <c r="BV43" s="11" t="s">
        <v>53</v>
      </c>
      <c r="BW43" s="37">
        <v>1</v>
      </c>
      <c r="BX43" s="13">
        <f t="shared" si="18"/>
        <v>60</v>
      </c>
      <c r="BY43" s="36" t="s">
        <v>204</v>
      </c>
    </row>
    <row r="44" spans="1:77" x14ac:dyDescent="0.25">
      <c r="A44" s="29">
        <v>31</v>
      </c>
      <c r="B44" s="21" t="s">
        <v>183</v>
      </c>
      <c r="C44" s="1" t="s">
        <v>184</v>
      </c>
      <c r="D44" s="1" t="s">
        <v>35</v>
      </c>
      <c r="E44" s="1" t="s">
        <v>185</v>
      </c>
      <c r="F44" s="22">
        <v>35221</v>
      </c>
      <c r="G44" s="1" t="s">
        <v>186</v>
      </c>
      <c r="H44" s="10" t="s">
        <v>36</v>
      </c>
      <c r="I44" s="11" t="s">
        <v>29</v>
      </c>
      <c r="J44" s="48">
        <v>12.3</v>
      </c>
      <c r="K44" s="33">
        <f t="shared" si="0"/>
        <v>4</v>
      </c>
      <c r="L44" s="11" t="s">
        <v>53</v>
      </c>
      <c r="M44" s="11">
        <v>1</v>
      </c>
      <c r="N44" s="48">
        <v>11.13</v>
      </c>
      <c r="O44" s="33">
        <f t="shared" si="1"/>
        <v>4</v>
      </c>
      <c r="P44" s="11" t="s">
        <v>53</v>
      </c>
      <c r="Q44" s="11">
        <v>1</v>
      </c>
      <c r="R44" s="48">
        <v>13.56</v>
      </c>
      <c r="S44" s="33">
        <f t="shared" si="2"/>
        <v>5</v>
      </c>
      <c r="T44" s="11" t="s">
        <v>53</v>
      </c>
      <c r="U44" s="11">
        <v>1</v>
      </c>
      <c r="V44" s="48">
        <v>10.59</v>
      </c>
      <c r="W44" s="33">
        <f t="shared" si="3"/>
        <v>6</v>
      </c>
      <c r="X44" s="11" t="s">
        <v>53</v>
      </c>
      <c r="Y44" s="11">
        <v>1</v>
      </c>
      <c r="Z44" s="48">
        <v>13.5</v>
      </c>
      <c r="AA44" s="33">
        <f t="shared" si="4"/>
        <v>4</v>
      </c>
      <c r="AB44" s="11" t="s">
        <v>53</v>
      </c>
      <c r="AC44" s="11">
        <v>2</v>
      </c>
      <c r="AD44" s="43">
        <v>13</v>
      </c>
      <c r="AE44" s="33">
        <f t="shared" si="5"/>
        <v>4</v>
      </c>
      <c r="AF44" s="11" t="s">
        <v>53</v>
      </c>
      <c r="AG44" s="11">
        <v>1</v>
      </c>
      <c r="AH44" s="48">
        <v>12.17</v>
      </c>
      <c r="AI44" s="33">
        <f t="shared" si="6"/>
        <v>3</v>
      </c>
      <c r="AJ44" s="11" t="s">
        <v>53</v>
      </c>
      <c r="AK44" s="11">
        <v>1</v>
      </c>
      <c r="AL44" s="48">
        <f t="shared" si="7"/>
        <v>12.252333333333331</v>
      </c>
      <c r="AM44" s="13">
        <f t="shared" si="8"/>
        <v>30</v>
      </c>
      <c r="AN44" s="14" t="s">
        <v>204</v>
      </c>
      <c r="AO44" s="11" t="s">
        <v>53</v>
      </c>
      <c r="AP44" s="10">
        <v>2</v>
      </c>
      <c r="AQ44" s="51">
        <v>14.360000000000001</v>
      </c>
      <c r="AR44" s="33">
        <f t="shared" si="9"/>
        <v>5</v>
      </c>
      <c r="AS44" s="11" t="s">
        <v>53</v>
      </c>
      <c r="AT44" s="39">
        <v>1</v>
      </c>
      <c r="AU44" s="51">
        <v>12.75</v>
      </c>
      <c r="AV44" s="38">
        <f t="shared" si="10"/>
        <v>4</v>
      </c>
      <c r="AW44" s="11" t="s">
        <v>53</v>
      </c>
      <c r="AX44" s="11">
        <v>1</v>
      </c>
      <c r="AY44" s="52">
        <v>11.8</v>
      </c>
      <c r="AZ44" s="34">
        <f t="shared" si="11"/>
        <v>4</v>
      </c>
      <c r="BA44" s="11" t="s">
        <v>53</v>
      </c>
      <c r="BB44" s="11">
        <v>1</v>
      </c>
      <c r="BC44" s="51">
        <v>11.827200000000001</v>
      </c>
      <c r="BD44" s="34">
        <f t="shared" si="12"/>
        <v>6</v>
      </c>
      <c r="BE44" s="11" t="s">
        <v>53</v>
      </c>
      <c r="BF44" s="11">
        <v>1</v>
      </c>
      <c r="BG44" s="51">
        <v>12.504999999999999</v>
      </c>
      <c r="BH44" s="34">
        <f t="shared" si="13"/>
        <v>6</v>
      </c>
      <c r="BI44" s="11" t="s">
        <v>53</v>
      </c>
      <c r="BJ44" s="11">
        <v>1</v>
      </c>
      <c r="BK44" s="51">
        <v>11.966000000000001</v>
      </c>
      <c r="BL44" s="34">
        <f t="shared" si="14"/>
        <v>3</v>
      </c>
      <c r="BM44" s="11" t="s">
        <v>53</v>
      </c>
      <c r="BN44" s="11">
        <v>1</v>
      </c>
      <c r="BO44" s="51">
        <v>14.5</v>
      </c>
      <c r="BP44" s="34">
        <f t="shared" si="15"/>
        <v>2</v>
      </c>
      <c r="BQ44" s="11" t="s">
        <v>53</v>
      </c>
      <c r="BR44" s="11">
        <v>1</v>
      </c>
      <c r="BS44" s="48">
        <f t="shared" si="16"/>
        <v>12.696373333333334</v>
      </c>
      <c r="BT44" s="13">
        <f t="shared" si="17"/>
        <v>30</v>
      </c>
      <c r="BU44" s="14" t="s">
        <v>204</v>
      </c>
      <c r="BV44" s="11" t="s">
        <v>53</v>
      </c>
      <c r="BW44" s="45">
        <v>1</v>
      </c>
      <c r="BX44" s="13">
        <f t="shared" si="18"/>
        <v>60</v>
      </c>
      <c r="BY44" s="36" t="s">
        <v>204</v>
      </c>
    </row>
    <row r="45" spans="1:77" x14ac:dyDescent="0.25">
      <c r="A45" s="11">
        <v>32</v>
      </c>
      <c r="B45" s="26" t="s">
        <v>187</v>
      </c>
      <c r="C45" s="27" t="s">
        <v>188</v>
      </c>
      <c r="D45" s="27" t="s">
        <v>189</v>
      </c>
      <c r="E45" s="27" t="s">
        <v>190</v>
      </c>
      <c r="F45" s="28">
        <v>36361</v>
      </c>
      <c r="G45" s="27" t="s">
        <v>191</v>
      </c>
      <c r="H45" s="10" t="s">
        <v>36</v>
      </c>
      <c r="I45" s="11" t="s">
        <v>29</v>
      </c>
      <c r="J45" s="48">
        <v>10.76</v>
      </c>
      <c r="K45" s="33">
        <f t="shared" si="0"/>
        <v>4</v>
      </c>
      <c r="L45" s="11" t="s">
        <v>53</v>
      </c>
      <c r="M45" s="11">
        <v>1</v>
      </c>
      <c r="N45" s="48">
        <v>10.8</v>
      </c>
      <c r="O45" s="33">
        <f t="shared" si="1"/>
        <v>4</v>
      </c>
      <c r="P45" s="11" t="s">
        <v>53</v>
      </c>
      <c r="Q45" s="11">
        <v>2</v>
      </c>
      <c r="R45" s="48">
        <v>0</v>
      </c>
      <c r="S45" s="33">
        <f t="shared" si="2"/>
        <v>0</v>
      </c>
      <c r="T45" s="11" t="s">
        <v>53</v>
      </c>
      <c r="U45" s="11">
        <v>1</v>
      </c>
      <c r="V45" s="48">
        <v>13.18</v>
      </c>
      <c r="W45" s="33">
        <f t="shared" si="3"/>
        <v>6</v>
      </c>
      <c r="X45" s="11" t="s">
        <v>53</v>
      </c>
      <c r="Y45" s="11">
        <v>2</v>
      </c>
      <c r="Z45" s="48">
        <v>12.75</v>
      </c>
      <c r="AA45" s="33">
        <f t="shared" si="4"/>
        <v>4</v>
      </c>
      <c r="AB45" s="11" t="s">
        <v>53</v>
      </c>
      <c r="AC45" s="11">
        <v>2</v>
      </c>
      <c r="AD45" s="43">
        <v>13</v>
      </c>
      <c r="AE45" s="33">
        <f t="shared" si="5"/>
        <v>4</v>
      </c>
      <c r="AF45" s="11" t="s">
        <v>53</v>
      </c>
      <c r="AG45" s="11">
        <v>1</v>
      </c>
      <c r="AH45" s="48">
        <v>12.67</v>
      </c>
      <c r="AI45" s="33">
        <f t="shared" si="6"/>
        <v>3</v>
      </c>
      <c r="AJ45" s="11" t="s">
        <v>53</v>
      </c>
      <c r="AK45" s="11">
        <v>1</v>
      </c>
      <c r="AL45" s="48">
        <f t="shared" si="7"/>
        <v>10.211</v>
      </c>
      <c r="AM45" s="13">
        <f t="shared" si="8"/>
        <v>25</v>
      </c>
      <c r="AN45" s="14" t="s">
        <v>205</v>
      </c>
      <c r="AO45" s="11" t="s">
        <v>53</v>
      </c>
      <c r="AP45" s="10">
        <v>2</v>
      </c>
      <c r="AQ45" s="51">
        <v>10</v>
      </c>
      <c r="AR45" s="33">
        <f t="shared" si="9"/>
        <v>5</v>
      </c>
      <c r="AS45" s="11" t="s">
        <v>53</v>
      </c>
      <c r="AT45" s="11">
        <v>2</v>
      </c>
      <c r="AU45" s="55">
        <v>11.324999999999999</v>
      </c>
      <c r="AV45" s="33">
        <f t="shared" si="10"/>
        <v>4</v>
      </c>
      <c r="AW45" s="11" t="s">
        <v>53</v>
      </c>
      <c r="AX45" s="11">
        <v>1</v>
      </c>
      <c r="AY45" s="52">
        <v>10.95</v>
      </c>
      <c r="AZ45" s="34">
        <f t="shared" si="11"/>
        <v>4</v>
      </c>
      <c r="BA45" s="11" t="s">
        <v>53</v>
      </c>
      <c r="BB45" s="11">
        <v>1</v>
      </c>
      <c r="BC45" s="51">
        <v>10.96</v>
      </c>
      <c r="BD45" s="34">
        <f t="shared" si="12"/>
        <v>6</v>
      </c>
      <c r="BE45" s="11" t="s">
        <v>53</v>
      </c>
      <c r="BF45" s="11">
        <v>1</v>
      </c>
      <c r="BG45" s="51">
        <v>11.367000000000001</v>
      </c>
      <c r="BH45" s="34">
        <f t="shared" si="13"/>
        <v>6</v>
      </c>
      <c r="BI45" s="11" t="s">
        <v>53</v>
      </c>
      <c r="BJ45" s="11">
        <v>1</v>
      </c>
      <c r="BK45" s="51">
        <v>10.286</v>
      </c>
      <c r="BL45" s="34">
        <f t="shared" si="14"/>
        <v>3</v>
      </c>
      <c r="BM45" s="11" t="s">
        <v>53</v>
      </c>
      <c r="BN45" s="11">
        <v>1</v>
      </c>
      <c r="BO45" s="51">
        <v>12.25</v>
      </c>
      <c r="BP45" s="34">
        <f t="shared" si="15"/>
        <v>2</v>
      </c>
      <c r="BQ45" s="11" t="s">
        <v>53</v>
      </c>
      <c r="BR45" s="11">
        <v>1</v>
      </c>
      <c r="BS45" s="48">
        <f t="shared" si="16"/>
        <v>10.947333333333335</v>
      </c>
      <c r="BT45" s="13">
        <f t="shared" si="17"/>
        <v>30</v>
      </c>
      <c r="BU45" s="14" t="s">
        <v>204</v>
      </c>
      <c r="BV45" s="11" t="s">
        <v>53</v>
      </c>
      <c r="BW45" s="36">
        <v>2</v>
      </c>
      <c r="BX45" s="13">
        <f t="shared" si="18"/>
        <v>55</v>
      </c>
      <c r="BY45" s="36" t="s">
        <v>207</v>
      </c>
    </row>
    <row r="46" spans="1:77" x14ac:dyDescent="0.25">
      <c r="A46" s="11">
        <v>33</v>
      </c>
      <c r="B46" s="21" t="s">
        <v>192</v>
      </c>
      <c r="C46" s="1" t="s">
        <v>193</v>
      </c>
      <c r="D46" s="1" t="s">
        <v>194</v>
      </c>
      <c r="E46" s="1" t="s">
        <v>195</v>
      </c>
      <c r="F46" s="22">
        <v>37571</v>
      </c>
      <c r="G46" s="1" t="s">
        <v>174</v>
      </c>
      <c r="H46" s="10" t="s">
        <v>37</v>
      </c>
      <c r="I46" s="11" t="s">
        <v>29</v>
      </c>
      <c r="J46" s="48">
        <v>14.26</v>
      </c>
      <c r="K46" s="33">
        <f t="shared" si="0"/>
        <v>4</v>
      </c>
      <c r="L46" s="11" t="s">
        <v>53</v>
      </c>
      <c r="M46" s="11">
        <v>1</v>
      </c>
      <c r="N46" s="48">
        <v>14.46</v>
      </c>
      <c r="O46" s="33">
        <f t="shared" si="1"/>
        <v>4</v>
      </c>
      <c r="P46" s="11" t="s">
        <v>53</v>
      </c>
      <c r="Q46" s="11">
        <v>1</v>
      </c>
      <c r="R46" s="48">
        <v>12.6</v>
      </c>
      <c r="S46" s="33">
        <f t="shared" si="2"/>
        <v>5</v>
      </c>
      <c r="T46" s="11" t="s">
        <v>53</v>
      </c>
      <c r="U46" s="11">
        <v>1</v>
      </c>
      <c r="V46" s="48">
        <v>13.04</v>
      </c>
      <c r="W46" s="33">
        <f t="shared" si="3"/>
        <v>6</v>
      </c>
      <c r="X46" s="11" t="s">
        <v>53</v>
      </c>
      <c r="Y46" s="11">
        <v>1</v>
      </c>
      <c r="Z46" s="48">
        <v>11.7</v>
      </c>
      <c r="AA46" s="33">
        <f t="shared" si="4"/>
        <v>4</v>
      </c>
      <c r="AB46" s="11" t="s">
        <v>53</v>
      </c>
      <c r="AC46" s="11">
        <v>2</v>
      </c>
      <c r="AD46" s="43">
        <v>13.5</v>
      </c>
      <c r="AE46" s="33">
        <f t="shared" si="5"/>
        <v>4</v>
      </c>
      <c r="AF46" s="11" t="s">
        <v>53</v>
      </c>
      <c r="AG46" s="11">
        <v>1</v>
      </c>
      <c r="AH46" s="48">
        <v>11</v>
      </c>
      <c r="AI46" s="33">
        <f t="shared" si="6"/>
        <v>3</v>
      </c>
      <c r="AJ46" s="11" t="s">
        <v>53</v>
      </c>
      <c r="AK46" s="11">
        <v>1</v>
      </c>
      <c r="AL46" s="48">
        <f t="shared" si="7"/>
        <v>12.997333333333334</v>
      </c>
      <c r="AM46" s="13">
        <f t="shared" si="8"/>
        <v>30</v>
      </c>
      <c r="AN46" s="14" t="s">
        <v>204</v>
      </c>
      <c r="AO46" s="11" t="s">
        <v>53</v>
      </c>
      <c r="AP46" s="10">
        <v>2</v>
      </c>
      <c r="AQ46" s="51">
        <v>11.080000000000002</v>
      </c>
      <c r="AR46" s="33">
        <f t="shared" si="9"/>
        <v>5</v>
      </c>
      <c r="AS46" s="11" t="s">
        <v>53</v>
      </c>
      <c r="AT46" s="11">
        <v>1</v>
      </c>
      <c r="AU46" s="56">
        <v>13</v>
      </c>
      <c r="AV46" s="33">
        <f t="shared" si="10"/>
        <v>4</v>
      </c>
      <c r="AW46" s="11" t="s">
        <v>53</v>
      </c>
      <c r="AX46" s="11">
        <v>1</v>
      </c>
      <c r="AY46" s="52">
        <v>14.2</v>
      </c>
      <c r="AZ46" s="34">
        <f t="shared" si="11"/>
        <v>4</v>
      </c>
      <c r="BA46" s="11" t="s">
        <v>53</v>
      </c>
      <c r="BB46" s="11">
        <v>1</v>
      </c>
      <c r="BC46" s="51">
        <v>13.280799999999999</v>
      </c>
      <c r="BD46" s="34">
        <f t="shared" si="12"/>
        <v>6</v>
      </c>
      <c r="BE46" s="11" t="s">
        <v>53</v>
      </c>
      <c r="BF46" s="11">
        <v>1</v>
      </c>
      <c r="BG46" s="51">
        <v>15.632000000000001</v>
      </c>
      <c r="BH46" s="34">
        <f t="shared" si="13"/>
        <v>6</v>
      </c>
      <c r="BI46" s="11" t="s">
        <v>53</v>
      </c>
      <c r="BJ46" s="11">
        <v>1</v>
      </c>
      <c r="BK46" s="51">
        <v>10.146000000000001</v>
      </c>
      <c r="BL46" s="34">
        <f t="shared" si="14"/>
        <v>3</v>
      </c>
      <c r="BM46" s="11" t="s">
        <v>53</v>
      </c>
      <c r="BN46" s="11">
        <v>1</v>
      </c>
      <c r="BO46" s="51">
        <v>12</v>
      </c>
      <c r="BP46" s="34">
        <f t="shared" si="15"/>
        <v>2</v>
      </c>
      <c r="BQ46" s="11" t="s">
        <v>53</v>
      </c>
      <c r="BR46" s="11">
        <v>1</v>
      </c>
      <c r="BS46" s="48">
        <f t="shared" si="16"/>
        <v>13.070493333333332</v>
      </c>
      <c r="BT46" s="13">
        <f t="shared" si="17"/>
        <v>30</v>
      </c>
      <c r="BU46" s="14" t="s">
        <v>204</v>
      </c>
      <c r="BV46" s="11" t="s">
        <v>53</v>
      </c>
      <c r="BW46" s="36">
        <v>1</v>
      </c>
      <c r="BX46" s="13">
        <f t="shared" si="18"/>
        <v>60</v>
      </c>
      <c r="BY46" s="36" t="s">
        <v>204</v>
      </c>
    </row>
  </sheetData>
  <mergeCells count="25">
    <mergeCell ref="BX11:BY12"/>
    <mergeCell ref="J12:M12"/>
    <mergeCell ref="N12:Q12"/>
    <mergeCell ref="AH12:AK12"/>
    <mergeCell ref="AQ12:AT12"/>
    <mergeCell ref="BK12:BN12"/>
    <mergeCell ref="BO12:BR12"/>
    <mergeCell ref="J11:AP11"/>
    <mergeCell ref="AL12:AP12"/>
    <mergeCell ref="AQ11:BW11"/>
    <mergeCell ref="BS12:BW12"/>
    <mergeCell ref="AD12:AG12"/>
    <mergeCell ref="R12:U12"/>
    <mergeCell ref="V12:Y12"/>
    <mergeCell ref="Z12:AC12"/>
    <mergeCell ref="AU12:AX12"/>
    <mergeCell ref="AY12:BB12"/>
    <mergeCell ref="BC12:BF12"/>
    <mergeCell ref="BG12:BJ12"/>
    <mergeCell ref="B2:AJ2"/>
    <mergeCell ref="E4:M4"/>
    <mergeCell ref="E6:M6"/>
    <mergeCell ref="E8:M8"/>
    <mergeCell ref="E5:M5"/>
    <mergeCell ref="E7:M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dcterms:created xsi:type="dcterms:W3CDTF">2023-06-30T07:48:54Z</dcterms:created>
  <dcterms:modified xsi:type="dcterms:W3CDTF">2024-09-05T23:54:41Z</dcterms:modified>
</cp:coreProperties>
</file>